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900" windowWidth="17496" windowHeight="5232" activeTab="1"/>
  </bookViews>
  <sheets>
    <sheet name="Шахматка" sheetId="2" r:id="rId1"/>
    <sheet name="2013" sheetId="1" r:id="rId2"/>
  </sheets>
  <definedNames>
    <definedName name="_xlnm._FilterDatabase" localSheetId="1" hidden="1">'2013'!$A$8:$N$364</definedName>
    <definedName name="_xlnm.Print_Titles" localSheetId="1">'2013'!$8:$8</definedName>
    <definedName name="_xlnm.Print_Area" localSheetId="1">'2013'!$A$1:$K$364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J153" i="1" l="1"/>
  <c r="J91" i="1"/>
  <c r="J101" i="1"/>
  <c r="J102" i="1"/>
  <c r="J306" i="1"/>
  <c r="J202" i="1"/>
  <c r="J156" i="1"/>
  <c r="J157" i="1"/>
  <c r="J155" i="1"/>
  <c r="J124" i="1"/>
  <c r="G266" i="1"/>
  <c r="I183" i="1"/>
  <c r="G183" i="1"/>
  <c r="G129" i="1"/>
  <c r="G51" i="1"/>
  <c r="J74" i="1"/>
  <c r="J363" i="1"/>
  <c r="J361" i="1"/>
  <c r="J359" i="1"/>
  <c r="J357" i="1"/>
  <c r="J362" i="1"/>
  <c r="J360" i="1"/>
  <c r="J358" i="1"/>
  <c r="J356" i="1"/>
  <c r="G339" i="1"/>
  <c r="G338" i="1"/>
  <c r="I18" i="2"/>
  <c r="H18" i="2"/>
  <c r="G18" i="2"/>
  <c r="F18" i="2"/>
  <c r="E18" i="2"/>
  <c r="D18" i="2"/>
  <c r="C18" i="2"/>
  <c r="I10" i="2"/>
  <c r="H10" i="2"/>
  <c r="G10" i="2"/>
  <c r="F10" i="2"/>
  <c r="E10" i="2"/>
  <c r="D10" i="2"/>
  <c r="C10" i="2"/>
  <c r="I19" i="2"/>
  <c r="H19" i="2"/>
  <c r="G19" i="2"/>
  <c r="F19" i="2"/>
  <c r="E19" i="2"/>
  <c r="D19" i="2"/>
  <c r="C19" i="2"/>
  <c r="J308" i="1"/>
  <c r="J354" i="1"/>
  <c r="J348" i="1"/>
  <c r="J352" i="1"/>
  <c r="J349" i="1"/>
  <c r="J332" i="1"/>
  <c r="J333" i="1"/>
  <c r="J341" i="1"/>
  <c r="J328" i="1"/>
  <c r="J344" i="1"/>
  <c r="J350" i="1"/>
  <c r="J345" i="1"/>
  <c r="J312" i="1"/>
  <c r="J316" i="1"/>
  <c r="J320" i="1"/>
  <c r="J324" i="1"/>
  <c r="J309" i="1"/>
  <c r="J313" i="1"/>
  <c r="J317" i="1"/>
  <c r="J321" i="1"/>
  <c r="J325" i="1"/>
  <c r="J329" i="1"/>
  <c r="J310" i="1"/>
  <c r="J314" i="1"/>
  <c r="J318" i="1"/>
  <c r="J322" i="1"/>
  <c r="J326" i="1"/>
  <c r="J330" i="1"/>
  <c r="J334" i="1"/>
  <c r="J342" i="1"/>
  <c r="J346" i="1"/>
  <c r="J311" i="1"/>
  <c r="J319" i="1"/>
  <c r="J323" i="1"/>
  <c r="J331" i="1"/>
  <c r="J339" i="1"/>
  <c r="J343" i="1"/>
  <c r="J347" i="1"/>
  <c r="J351" i="1"/>
  <c r="G307" i="1"/>
  <c r="J305" i="1"/>
  <c r="J304" i="1"/>
  <c r="G94" i="1"/>
  <c r="J303" i="1"/>
  <c r="I21" i="2"/>
  <c r="H21" i="2"/>
  <c r="G21" i="2"/>
  <c r="F21" i="2"/>
  <c r="E21" i="2"/>
  <c r="D21" i="2"/>
  <c r="C21" i="2"/>
  <c r="G340" i="1"/>
  <c r="D7" i="2"/>
  <c r="I12" i="2"/>
  <c r="H12" i="2"/>
  <c r="G12" i="2"/>
  <c r="F12" i="2"/>
  <c r="E12" i="2"/>
  <c r="D12" i="2"/>
  <c r="C12" i="2"/>
  <c r="J302" i="1"/>
  <c r="J301" i="1"/>
  <c r="G30" i="1"/>
  <c r="J300" i="1"/>
  <c r="D16" i="2"/>
  <c r="D15" i="2"/>
  <c r="I15" i="2"/>
  <c r="H15" i="2"/>
  <c r="G15" i="2"/>
  <c r="F15" i="2"/>
  <c r="E15" i="2"/>
  <c r="C15" i="2"/>
  <c r="I6" i="2"/>
  <c r="J299" i="1"/>
  <c r="G203" i="1"/>
  <c r="G9" i="1"/>
  <c r="G158" i="1"/>
  <c r="I20" i="2"/>
  <c r="H20" i="2"/>
  <c r="G20" i="2"/>
  <c r="F20" i="2"/>
  <c r="E20" i="2"/>
  <c r="D20" i="2"/>
  <c r="C20" i="2"/>
  <c r="G327" i="1"/>
  <c r="I11" i="2"/>
  <c r="H11" i="2"/>
  <c r="G11" i="2"/>
  <c r="F11" i="2"/>
  <c r="E11" i="2"/>
  <c r="D11" i="2"/>
  <c r="C11" i="2"/>
  <c r="G115" i="1"/>
  <c r="I8" i="2"/>
  <c r="H8" i="2"/>
  <c r="G8" i="2"/>
  <c r="E8" i="2"/>
  <c r="D8" i="2"/>
  <c r="C8" i="2"/>
  <c r="I17" i="2"/>
  <c r="H17" i="2"/>
  <c r="F17" i="2"/>
  <c r="E17" i="2"/>
  <c r="D17" i="2"/>
  <c r="C17" i="2"/>
  <c r="G75" i="1"/>
  <c r="G221" i="1"/>
  <c r="C6" i="2"/>
  <c r="D6" i="2"/>
  <c r="E6" i="2"/>
  <c r="F6" i="2"/>
  <c r="G6" i="2"/>
  <c r="H6" i="2"/>
  <c r="C7" i="2"/>
  <c r="E7" i="2"/>
  <c r="F7" i="2"/>
  <c r="G7" i="2"/>
  <c r="H7" i="2"/>
  <c r="I7" i="2"/>
  <c r="F8" i="2"/>
  <c r="C9" i="2"/>
  <c r="D9" i="2"/>
  <c r="E9" i="2"/>
  <c r="F9" i="2"/>
  <c r="G9" i="2"/>
  <c r="H9" i="2"/>
  <c r="I9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6" i="2"/>
  <c r="E16" i="2"/>
  <c r="F16" i="2"/>
  <c r="G16" i="2"/>
  <c r="H16" i="2"/>
  <c r="I16" i="2"/>
  <c r="G233" i="1"/>
  <c r="G17" i="2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1" i="1"/>
  <c r="J250" i="1"/>
  <c r="J249" i="1"/>
  <c r="J248" i="1"/>
  <c r="J247" i="1"/>
  <c r="J245" i="1"/>
  <c r="J244" i="1"/>
  <c r="J243" i="1"/>
  <c r="J242" i="1"/>
  <c r="J232" i="1"/>
  <c r="J229" i="1"/>
  <c r="J228" i="1"/>
  <c r="J220" i="1"/>
  <c r="J219" i="1"/>
  <c r="J218" i="1"/>
  <c r="J216" i="1"/>
  <c r="J214" i="1"/>
  <c r="J213" i="1"/>
  <c r="J212" i="1"/>
  <c r="J211" i="1"/>
  <c r="J210" i="1"/>
  <c r="J209" i="1"/>
  <c r="J208" i="1"/>
  <c r="J207" i="1"/>
  <c r="J206" i="1"/>
  <c r="J205" i="1"/>
  <c r="J204" i="1"/>
  <c r="J201" i="1"/>
  <c r="J200" i="1"/>
  <c r="J199" i="1"/>
  <c r="J198" i="1"/>
  <c r="J197" i="1"/>
  <c r="J196" i="1"/>
  <c r="J195" i="1"/>
  <c r="J194" i="1"/>
  <c r="J193" i="1"/>
  <c r="J192" i="1"/>
  <c r="J191" i="1"/>
  <c r="J189" i="1"/>
  <c r="J188" i="1"/>
  <c r="J187" i="1"/>
  <c r="J186" i="1"/>
  <c r="J185" i="1"/>
  <c r="J184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90" i="1"/>
  <c r="J89" i="1"/>
  <c r="J88" i="1"/>
  <c r="J87" i="1"/>
  <c r="J86" i="1"/>
  <c r="J85" i="1"/>
  <c r="J84" i="1"/>
  <c r="J83" i="1"/>
  <c r="J82" i="1"/>
  <c r="J81" i="1"/>
  <c r="J80" i="1"/>
  <c r="J72" i="1"/>
  <c r="J70" i="1"/>
  <c r="J67" i="1"/>
  <c r="J66" i="1"/>
  <c r="J65" i="1"/>
  <c r="J64" i="1"/>
  <c r="J63" i="1"/>
  <c r="J60" i="1"/>
  <c r="J58" i="1"/>
  <c r="J57" i="1"/>
  <c r="J56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9" i="1"/>
  <c r="J9" i="1" s="1"/>
  <c r="J154" i="1"/>
  <c r="J181" i="1"/>
  <c r="J182" i="1"/>
  <c r="I158" i="1"/>
  <c r="J190" i="1"/>
  <c r="J215" i="1"/>
  <c r="J217" i="1"/>
  <c r="I203" i="1"/>
  <c r="J230" i="1"/>
  <c r="J231" i="1"/>
  <c r="J246" i="1"/>
  <c r="J252" i="1"/>
  <c r="J298" i="1"/>
  <c r="I266" i="1"/>
  <c r="J315" i="1"/>
  <c r="I307" i="1"/>
  <c r="J335" i="1"/>
  <c r="J336" i="1"/>
  <c r="J337" i="1"/>
  <c r="J338" i="1"/>
  <c r="I327" i="1"/>
  <c r="J353" i="1"/>
  <c r="J355" i="1"/>
  <c r="I340" i="1"/>
  <c r="J152" i="1"/>
  <c r="J151" i="1"/>
  <c r="J241" i="1"/>
  <c r="J150" i="1"/>
  <c r="J240" i="1"/>
  <c r="J237" i="1"/>
  <c r="J239" i="1"/>
  <c r="J149" i="1"/>
  <c r="J238" i="1"/>
  <c r="J148" i="1"/>
  <c r="J236" i="1"/>
  <c r="J147" i="1"/>
  <c r="J235" i="1"/>
  <c r="J146" i="1"/>
  <c r="J144" i="1"/>
  <c r="J234" i="1"/>
  <c r="I233" i="1"/>
  <c r="J145" i="1"/>
  <c r="J227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I129" i="1"/>
  <c r="J131" i="1"/>
  <c r="J130" i="1"/>
  <c r="J128" i="1"/>
  <c r="J127" i="1"/>
  <c r="J126" i="1"/>
  <c r="J125" i="1"/>
  <c r="J123" i="1"/>
  <c r="J122" i="1"/>
  <c r="J121" i="1"/>
  <c r="J120" i="1"/>
  <c r="J119" i="1"/>
  <c r="J118" i="1"/>
  <c r="J117" i="1"/>
  <c r="I115" i="1"/>
  <c r="J116" i="1"/>
  <c r="J73" i="1"/>
  <c r="J114" i="1"/>
  <c r="J113" i="1"/>
  <c r="J71" i="1"/>
  <c r="J112" i="1"/>
  <c r="J69" i="1"/>
  <c r="J111" i="1"/>
  <c r="J68" i="1"/>
  <c r="J110" i="1"/>
  <c r="J62" i="1"/>
  <c r="J109" i="1"/>
  <c r="J61" i="1"/>
  <c r="J108" i="1"/>
  <c r="J59" i="1"/>
  <c r="J107" i="1"/>
  <c r="J55" i="1"/>
  <c r="J106" i="1"/>
  <c r="J54" i="1"/>
  <c r="J105" i="1"/>
  <c r="I51" i="1"/>
  <c r="J53" i="1"/>
  <c r="J104" i="1"/>
  <c r="J103" i="1"/>
  <c r="J37" i="1"/>
  <c r="J36" i="1"/>
  <c r="J35" i="1"/>
  <c r="J100" i="1"/>
  <c r="J34" i="1"/>
  <c r="J99" i="1"/>
  <c r="J33" i="1"/>
  <c r="J98" i="1"/>
  <c r="J32" i="1"/>
  <c r="J97" i="1"/>
  <c r="I30" i="1"/>
  <c r="J31" i="1"/>
  <c r="J96" i="1"/>
  <c r="J95" i="1"/>
  <c r="I94" i="1"/>
  <c r="J93" i="1"/>
  <c r="J92" i="1"/>
  <c r="J79" i="1"/>
  <c r="J76" i="1"/>
  <c r="J78" i="1"/>
  <c r="J77" i="1"/>
  <c r="I75" i="1"/>
  <c r="J94" i="1" l="1"/>
  <c r="J183" i="1"/>
  <c r="J21" i="2"/>
  <c r="J129" i="1"/>
  <c r="J9" i="2"/>
  <c r="J115" i="1"/>
  <c r="C22" i="2"/>
  <c r="J19" i="2"/>
  <c r="J10" i="2"/>
  <c r="J51" i="1"/>
  <c r="J158" i="1"/>
  <c r="J30" i="1"/>
  <c r="J327" i="1"/>
  <c r="J11" i="2"/>
  <c r="J340" i="1"/>
  <c r="J307" i="1"/>
  <c r="J203" i="1"/>
  <c r="G22" i="2"/>
  <c r="J20" i="2"/>
  <c r="J75" i="1"/>
  <c r="J233" i="1"/>
  <c r="J266" i="1"/>
  <c r="J13" i="2"/>
  <c r="H22" i="2"/>
  <c r="D22" i="2"/>
  <c r="J17" i="2"/>
  <c r="J8" i="2"/>
  <c r="J15" i="2"/>
  <c r="J12" i="2"/>
  <c r="J16" i="2"/>
  <c r="J14" i="2"/>
  <c r="J7" i="2"/>
  <c r="G364" i="1"/>
  <c r="I22" i="2"/>
  <c r="F22" i="2"/>
  <c r="J18" i="2"/>
  <c r="J226" i="1"/>
  <c r="E22" i="2"/>
  <c r="J6" i="2"/>
  <c r="J22" i="2" l="1"/>
  <c r="J25" i="2" s="1"/>
  <c r="J225" i="1"/>
  <c r="J27" i="2" l="1"/>
  <c r="J224" i="1"/>
  <c r="J223" i="1" l="1"/>
  <c r="I221" i="1" l="1"/>
  <c r="J222" i="1"/>
  <c r="J221" i="1" l="1"/>
  <c r="I364" i="1"/>
  <c r="J364" i="1" s="1"/>
</calcChain>
</file>

<file path=xl/comments1.xml><?xml version="1.0" encoding="utf-8"?>
<comments xmlns="http://schemas.openxmlformats.org/spreadsheetml/2006/main">
  <authors>
    <author>mih</author>
    <author>Лариса Витальевна Садовская</author>
  </authors>
  <commentList>
    <comment ref="D6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 90</t>
        </r>
      </text>
    </comment>
    <comment ref="D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УЖКХ адрес Пр. Строителей, д.113</t>
        </r>
      </text>
    </comment>
    <comment ref="E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Строительство теневых навесов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Строительство теневых навесов (просьба Упр.образования от 06.11.2012)</t>
        </r>
      </text>
    </comment>
    <comment ref="E1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Обустройство школьного стадиона и школьной  спортивной площадки </t>
        </r>
        <r>
          <rPr>
            <sz val="9"/>
            <color indexed="81"/>
            <rFont val="Tahoma"/>
            <family val="2"/>
            <charset val="204"/>
          </rPr>
          <t>(просьба Упр.образования от 06.11.2012)</t>
        </r>
      </text>
    </comment>
    <comment ref="H1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12.09.2012</t>
        </r>
      </text>
    </comment>
    <comment ref="H21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уточнено по телефону 30.08.2012
</t>
        </r>
      </text>
    </comment>
    <comment ref="L21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
</t>
        </r>
      </text>
    </comment>
    <comment ref="E225" authorId="0">
      <text>
        <r>
          <rPr>
            <strike/>
            <sz val="9"/>
            <color indexed="81"/>
            <rFont val="Tahoma"/>
            <family val="2"/>
            <charset val="204"/>
          </rPr>
          <t xml:space="preserve">Приобретение оборудования в кабинет информатики для начальной школы 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
</t>
        </r>
      </text>
    </comment>
    <comment ref="L2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управления организационной  работы от 22.08.2012 №06-36-514, протокол от 04.09.2012
</t>
        </r>
      </text>
    </comment>
    <comment ref="L2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16.08.2012 №01-20-1668
</t>
        </r>
      </text>
    </comment>
    <comment ref="G33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G3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В.В.Шепелева от 29.10.2012 №81</t>
        </r>
      </text>
    </comment>
    <comment ref="E3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автогородка на территории сада</t>
        </r>
        <r>
          <rPr>
            <sz val="9"/>
            <color indexed="81"/>
            <rFont val="Tahoma"/>
            <family val="2"/>
            <charset val="204"/>
          </rPr>
          <t xml:space="preserve"> (просьба Упр.образования от 06.11.2012)</t>
        </r>
      </text>
    </comment>
    <comment ref="I363" authorId="1">
      <text>
        <r>
          <rPr>
            <b/>
            <sz val="9"/>
            <color indexed="81"/>
            <rFont val="Tahoma"/>
            <family val="2"/>
            <charset val="204"/>
          </rPr>
          <t>Лариса Витальевна Садовская: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<sst xmlns="http://schemas.openxmlformats.org/spreadsheetml/2006/main" count="2084" uniqueCount="577">
  <si>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</si>
  <si>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</si>
  <si>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</si>
  <si>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</si>
  <si>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</si>
  <si>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</si>
  <si>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</si>
  <si>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</si>
  <si>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</si>
  <si>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Комитет по физической культуре и спорту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</si>
  <si>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</si>
  <si>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</si>
  <si>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</si>
  <si>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</si>
  <si>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</si>
  <si>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</si>
  <si>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</si>
  <si>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</si>
  <si>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</si>
  <si>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</si>
  <si>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</si>
  <si>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</si>
  <si>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</si>
  <si>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</si>
  <si>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</si>
  <si>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</si>
  <si>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</si>
  <si>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Торопов В.В.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</si>
  <si>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</si>
  <si>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</si>
  <si>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</si>
  <si>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</si>
  <si>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</si>
  <si>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</si>
  <si>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</si>
  <si>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</si>
  <si>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Обустройство детской площадки</t>
  </si>
  <si>
    <t>Ул. 1-я Полевая, д. 36</t>
  </si>
  <si>
    <t>Ул. Панина, д. 14</t>
  </si>
  <si>
    <t xml:space="preserve">Ремонт подъездов </t>
  </si>
  <si>
    <t>Дооборудование детской площадки</t>
  </si>
  <si>
    <t>Ремонтные работы</t>
  </si>
  <si>
    <t>Разработка проектно-сметной документации на капитальный ремонт уличного освещения</t>
  </si>
  <si>
    <t>Ремонт автодороги</t>
  </si>
  <si>
    <t>Приобретение мебели</t>
  </si>
  <si>
    <t xml:space="preserve">Ремонтные работы </t>
  </si>
  <si>
    <t>Масленкин А.И.</t>
  </si>
  <si>
    <t>Установка детского городка</t>
  </si>
  <si>
    <t>Ул. Благова, д. 34</t>
  </si>
  <si>
    <t>Ул. Велижская, д. 55</t>
  </si>
  <si>
    <t>Ул. Велижская, д. 51</t>
  </si>
  <si>
    <t>Ул. Ташкентская, д. 16</t>
  </si>
  <si>
    <t>Ул. Багаева, д. 11</t>
  </si>
  <si>
    <t xml:space="preserve">Обустройство детской площадки </t>
  </si>
  <si>
    <t>Сапожников А.Г.</t>
  </si>
  <si>
    <t>Установка детской площадки</t>
  </si>
  <si>
    <t>Ул. Багратиона, д. 8</t>
  </si>
  <si>
    <t xml:space="preserve">Ремонт подъезда № 2 </t>
  </si>
  <si>
    <t>Плотников Н.В.</t>
  </si>
  <si>
    <t>Карташов И.И.</t>
  </si>
  <si>
    <t>Ефремов Р.А.</t>
  </si>
  <si>
    <t>Морозов С.В.</t>
  </si>
  <si>
    <t>Грачев Л.А.</t>
  </si>
  <si>
    <t>Бочкова Г.Ю.</t>
  </si>
  <si>
    <t>Мамедов С.А.</t>
  </si>
  <si>
    <t>Буравлев С.А.</t>
  </si>
  <si>
    <t>Обустройство комплексной спортивной площадки</t>
  </si>
  <si>
    <t>МАУ ДОД ЦРТДиЮ "Танцы +", ул. Нижняя, д. 17</t>
  </si>
  <si>
    <t xml:space="preserve">Замена оконных блоков </t>
  </si>
  <si>
    <t>Рясина Е.В.</t>
  </si>
  <si>
    <t>Палеев А.В.</t>
  </si>
  <si>
    <t>МОУ лицей № 67, ул. Панина,  д. 21</t>
  </si>
  <si>
    <t>МАДОУ "Центр развития ребёнка - детский сад № 192", ул. Панина, д. 22</t>
  </si>
  <si>
    <t>МОУ СОШ № 61, Микрорайон 30, д. 17</t>
  </si>
  <si>
    <t>МУ СОШ № 64, ул. 4-я Деревенская, д. 27</t>
  </si>
  <si>
    <t>МБДОУ  "Центр развития ребенка - детский сад № 179", Микрорайон 30 , д. 35</t>
  </si>
  <si>
    <t>МБДОУ "Детский сад компенсирующего вида № 188", ул. 5-я Коляновская, д. 70</t>
  </si>
  <si>
    <t>МБДОУ "Детский сад комбинированного вида № 167", пр. Строителей, д. 42</t>
  </si>
  <si>
    <t>МБДОУ "Детский сад № 79", ул. Кудряшова, д. 101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</si>
  <si>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</si>
  <si>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</si>
  <si>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117", ул. Диановых, д. 5</t>
  </si>
  <si>
    <t>МБДОУ "Детский сад № 25 присмотра и оздоровления", ул. 2-я Ключевая, д. 9</t>
  </si>
  <si>
    <t>МБДОУ "Детский сад компенсирующего вида № 57",   ул. Войкова, д.3</t>
  </si>
  <si>
    <t>МБДОУ "Детский сад № 37", ул. Попова, д. 30</t>
  </si>
  <si>
    <t>МБДОУ "Детский сад № 40", ул. Люлина, д. 35</t>
  </si>
  <si>
    <t>МБДОУ  "Детский сад № 3", ул. Свободы, д. 54</t>
  </si>
  <si>
    <t>МБДОУ "Детский сад № 132", ул. Шувандиной, д. 86</t>
  </si>
  <si>
    <t>МБДОУ "Детский сад комбинированного вида № 64", микрорайон ТЭЦ-3, д. 17</t>
  </si>
  <si>
    <t>МБДОУ  "Детский сад общеразвивающего вида № 164", ул. Кирякиных, д. 6</t>
  </si>
  <si>
    <t>МБДОУ "Детский сад № 150", ул. Володарского, д.9</t>
  </si>
  <si>
    <t>МБДОУ  "Детский сад № 123", ул. Куликова, д. 10</t>
  </si>
  <si>
    <t>МБДОУ "Детский сад № 156", ул. Куликова, д. 24</t>
  </si>
  <si>
    <t>МБДОУ 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</si>
  <si>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</si>
  <si>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№ 98", пер. Березниковский, д. 6</t>
  </si>
  <si>
    <t>МБДОУ "Детский сад комбинированного вида № 194", Шахтинский проезд, д. 81</t>
  </si>
  <si>
    <t>МУ  ЦБС детских библиотек г. Иванова, библиотека-филиал № 5, ул. Генерала Горбатова, д. 2</t>
  </si>
  <si>
    <t>МУ ЦБС детских библиотек  г. Иванова, библиотека-филиал № 10, ул. Степана Халтурина, д.19</t>
  </si>
  <si>
    <t>МБДОУ "Детский сад комбинированного вида № 55", Кохомское шоссе, д. 28</t>
  </si>
  <si>
    <t>МБДОУ "Детский сад общеразвивающего  вида № 50", ул. Любимова, д.16</t>
  </si>
  <si>
    <t>МАДОУ  "Детский  сад общеразвивающего вида № 83", ул. Генкиной, д. 37</t>
  </si>
  <si>
    <t>МБДОУ "Детский сад № 4", ул. Авдотьинская, д. 22</t>
  </si>
  <si>
    <t>МБДОУ "Детский сад общеразвивающего  вида № 158", ул. Академика Мальцева, д.70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</si>
  <si>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</si>
  <si>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</si>
  <si>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</si>
  <si>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МБДОУ "Детский сад общеразвивающего  вида № 190", ул. 13-я Березниковская, д. 19</t>
  </si>
  <si>
    <t>МБДОУ "Детский сад общеразвивающего  вида № 177", ул. 2-я Плеханова, д.3</t>
  </si>
  <si>
    <t>Ул. Колотилова, д. 66</t>
  </si>
  <si>
    <t>Ул. 3-я Чапаева,  д. 90</t>
  </si>
  <si>
    <t>Ул. Генерала Хлебникова, д. 50</t>
  </si>
  <si>
    <t>Ул. Генерала Хлебникова, д. 64</t>
  </si>
  <si>
    <t>Ул. Голубева, д. 6</t>
  </si>
  <si>
    <t>Ул. Демьяна Бедного, д. 75</t>
  </si>
  <si>
    <t>Ул. Куконковых, д. 86</t>
  </si>
  <si>
    <t>Ул. Пролетарская, д. 22</t>
  </si>
  <si>
    <t>Ул. Пролетарская, д. 6</t>
  </si>
  <si>
    <t>Ул. Смирнова, д. 80-А</t>
  </si>
  <si>
    <t>Ул. Смирнова, д. 93-А</t>
  </si>
  <si>
    <t>МБДОУ "Детский сад общеразвивающего вида № 107", пер. Запольный, д. 28-А</t>
  </si>
  <si>
    <t>Замена окон</t>
  </si>
  <si>
    <t>Кохомское шоссе, д. 22, д. 22-А, д. 22-Б</t>
  </si>
  <si>
    <t>Кохомское шоссе, д. 7</t>
  </si>
  <si>
    <t>Ул. Кавалерийская, д. 60</t>
  </si>
  <si>
    <t>Пр. Текстильщиков, д. 7-Б</t>
  </si>
  <si>
    <t>Кохомское шоссе, д. 14</t>
  </si>
  <si>
    <t>Кохомское шоссе, д. 9</t>
  </si>
  <si>
    <t>Ул. Шубиных, д. 31-Б</t>
  </si>
  <si>
    <t>МБОУ общеобразовательная гимназия № 44, Кохомское шоссе, д. 29</t>
  </si>
  <si>
    <t>МБОУ общеобразовательная гимназия № 3, ул. Любимова, д. 20-А</t>
  </si>
  <si>
    <t>МБОУ СОШ № 5, ул. Любимова, д. 16-А</t>
  </si>
  <si>
    <t>МАДОУ "Центр развития ребенка - детский сад № 22", Кохомское шоссе, д. 22-В</t>
  </si>
  <si>
    <t>МБДОУ  "Детский сад № 173", ул. Шубиных, д. 29-А</t>
  </si>
  <si>
    <t>МБДОУ "Центр развития ребенка - детский сад № 180", ул. Кавалерийская, д. 56-В</t>
  </si>
  <si>
    <t>МБДОУ "Детский сад № 120",  ул. Шубиных, д. 29-В</t>
  </si>
  <si>
    <t>МБДОУ  "Детский сад компенсирующего вида № 182", ул. Кавалерийская, д. 56-Б</t>
  </si>
  <si>
    <t>МДОУ "Детский сад комбинированного вида № 143", Кохомское шоссе, д. 7-А</t>
  </si>
  <si>
    <t xml:space="preserve"> Микрорайон 30, д. 51</t>
  </si>
  <si>
    <t>Ул. Панина, д. 12</t>
  </si>
  <si>
    <t>МБОУ СОШ № 19, ул. Маршала Василевского, д. 7</t>
  </si>
  <si>
    <t>МБОУ СОШ № 20, пр. Строителей,  д. 94-А</t>
  </si>
  <si>
    <t>Пр. Строителей, д. 114</t>
  </si>
  <si>
    <t>Ремонт подъезда № 2</t>
  </si>
  <si>
    <t>Приобретение музыкальных инструментов</t>
  </si>
  <si>
    <t>Пр. Текстильщиков, д. 8</t>
  </si>
  <si>
    <t>Асфальтирование отмостки дома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</si>
  <si>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</si>
  <si>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</si>
  <si>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</si>
  <si>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Пр. Строителей, д. 90</t>
  </si>
  <si>
    <t>Ремонт межпанельных швов</t>
  </si>
  <si>
    <t>Пр. Текстильщиков, д. 6-Б, д. 4-В</t>
  </si>
  <si>
    <t>МБОУ СОШ № 18,  ул. Маршала Василевского, д. 6-А</t>
  </si>
  <si>
    <t>МБОУ СОШ № 62,  ул. 5-я Коляновская,          д. 72</t>
  </si>
  <si>
    <t>МБОУ СОШ № 17,  ул. Маршала Василевского, д. 6</t>
  </si>
  <si>
    <t>Проведение ремонтных работ и укрепление материальной базы</t>
  </si>
  <si>
    <t>МБДОУ "Детский сад № 170", пр. Текстильщиков, д. 68-А</t>
  </si>
  <si>
    <t>МДОУ  "Детский сад № 166", пр. Текстильщиков, д. 56-А</t>
  </si>
  <si>
    <t>МБДОУ "Детский сад общеразвивающего  вида № 196", ул. 2-я Мстерская, д. 15</t>
  </si>
  <si>
    <t>Пр. Текстильщиков , д. 109-Б</t>
  </si>
  <si>
    <t>Пр. Текстильщиков , д. 60-А</t>
  </si>
  <si>
    <t>Пр. Строителей, д. 22</t>
  </si>
  <si>
    <t>Ул. Шубиных, д. 20-А</t>
  </si>
  <si>
    <t>Ул. Мякишева, д. 10</t>
  </si>
  <si>
    <t>Асфальтирование дворовой территории</t>
  </si>
  <si>
    <t>Ул. 1-я Полевая, д. 35</t>
  </si>
  <si>
    <t>Асфальтирование подходов к подъездам (карманы)</t>
  </si>
  <si>
    <t>Ул. Диановых, д. 1</t>
  </si>
  <si>
    <t>Ремонт асфальтового покрытия</t>
  </si>
  <si>
    <t>Ул. Лежневская, д. 165</t>
  </si>
  <si>
    <t>Ул. Лежневская, д. 209</t>
  </si>
  <si>
    <t>Ул. Кудряшова, д. 102</t>
  </si>
  <si>
    <t>Ремонт подъезда №  1</t>
  </si>
  <si>
    <t>Ул. Кудряшова от пр. Текстильщиков до леса</t>
  </si>
  <si>
    <t>Асфальтирование дороги</t>
  </si>
  <si>
    <t>Ремонт  крыльца</t>
  </si>
  <si>
    <t>Ремонт подъезда №  8</t>
  </si>
  <si>
    <t>МАОУ ДОД ЦДТТ "Новация", ул. Типографская, д. 25/55</t>
  </si>
  <si>
    <t>Приобретение оборудования для учебного процесса и творческого развития детей</t>
  </si>
  <si>
    <t>МБДОУ "Детский сад комбинированного вида № 193", ул. 2-я Полевая, д. 61</t>
  </si>
  <si>
    <t>Ул. Диановых, д. 4 и ул. Лежневская, д. 171/2</t>
  </si>
  <si>
    <t>Обустройство детской площадки во дворе 2-х домов</t>
  </si>
  <si>
    <t>Устройство детской площадки между указанными объектами</t>
  </si>
  <si>
    <t>Ул. Лежневская, дома №№ 201, 201-Б,            201-В, 201-Г, 201-Д, 201-Е, 201-Ж</t>
  </si>
  <si>
    <t>Устройство детской площадки во дворе   2-х этажных домов</t>
  </si>
  <si>
    <t>МБОУ СОШ № 4,   ул. Комсомольская,  д. 52</t>
  </si>
  <si>
    <t>МБОУ СОШ № 1,   ул. 9 Января,  д. 39</t>
  </si>
  <si>
    <t>МБОУ СОШ № 58,   ул. Дунаева,  д. 13</t>
  </si>
  <si>
    <t>Спортивный клуб "Сокол",  ул. Калинина,  д. 3, структурное подразделение МБОУ ДОД  ДДиЮТ, ул. Батурина, д. 12/5</t>
  </si>
  <si>
    <t>Ул. Войкова, д. 4</t>
  </si>
  <si>
    <t>Ул. Калинина, д. 52</t>
  </si>
  <si>
    <t>Ул. Громобоя, д. 54</t>
  </si>
  <si>
    <t>Ул. Тимирязева, д. 42</t>
  </si>
  <si>
    <t>Ул. Дзержинского, д. 23, д. 25</t>
  </si>
  <si>
    <t>Ул. Андрианова, д. 12</t>
  </si>
  <si>
    <t>Ул. Калинина, д. 21</t>
  </si>
  <si>
    <t>Ул. Генкиной, вблизи д. 35</t>
  </si>
  <si>
    <t xml:space="preserve">Ремонт хоккейной коробки, приобретение и монтаж  спортивного оборудования </t>
  </si>
  <si>
    <t>Ул. Батурина, д. 23</t>
  </si>
  <si>
    <t>Баранов С.А.</t>
  </si>
  <si>
    <t>МБОУ СОШ № 14, ул. Апрельская,  д. 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</si>
  <si>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</si>
  <si>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2-Б</t>
  </si>
  <si>
    <t>МБДОУ "Детский сад № 47", ул. Академика Мальцева,  д. 21</t>
  </si>
  <si>
    <t>МБДОУ "Детский сад компенсирующего  вида № 61", ул. Ермака, д.30-А</t>
  </si>
  <si>
    <t>МБДОУ "Детский сад общеразвивающего  вида № 11", ул. Революционная, д. 28-А</t>
  </si>
  <si>
    <t>МБДОУ "Детский сад компенсирующего  вида № 146", ул. Академика Мальцева, д.7</t>
  </si>
  <si>
    <t>Ул. Войкова, д. 13</t>
  </si>
  <si>
    <t xml:space="preserve">Установка детской площадки </t>
  </si>
  <si>
    <t>Ул. Войкова, д. 18</t>
  </si>
  <si>
    <t>Ул. 2-я Ключевая, д. 3, д. 5</t>
  </si>
  <si>
    <t>Ул. 2-я Петрозаводская, д. 1-А</t>
  </si>
  <si>
    <t>Ул. Водонапорная, д. 74, д. 80</t>
  </si>
  <si>
    <t>Ул. Динамовская, д. 2, корп. 1</t>
  </si>
  <si>
    <t xml:space="preserve">Ул. Минская, д. 67, д. 69, д. 71 </t>
  </si>
  <si>
    <t>МБОУ СОШ № 11, ул. Фрунзе,  д. 15/25</t>
  </si>
  <si>
    <t>МБОУ СОШ № 37, ул. Полка  " Нормандия-Неман", д. 80</t>
  </si>
  <si>
    <t>МБОУ СОШ № 43, ул. Носова, д. 49</t>
  </si>
  <si>
    <t>МБДОУ "Детский сад № 16", ул. Полка   "Нормандия-Неман", д. 73-А</t>
  </si>
  <si>
    <t>МБДОУ "Детский сад комбинированного вида № 127", ул. Люлина, д. 37</t>
  </si>
  <si>
    <t>МБДОУ "Детский сад № 171", ул. Кольчугинская, д. 5-Б</t>
  </si>
  <si>
    <t>МБДОУ "Детский сад № 183", ул. Генерала Горбатова, д. 9-А</t>
  </si>
  <si>
    <t>МУК ЦБС г. Иванова, библиотека-филиал №18, ул. Степана Халтурина, д. 1</t>
  </si>
  <si>
    <t>Ул. Светлая, д. 6</t>
  </si>
  <si>
    <t>Ул. 2-я Дачная, д. 20</t>
  </si>
  <si>
    <t>Ул. 4-я Деревенская,  д. 46</t>
  </si>
  <si>
    <t>П/о 14,  д. 333</t>
  </si>
  <si>
    <t>Фряньково, ул. Первых Маевок, у дома 13</t>
  </si>
  <si>
    <t>Ул. Фрунзе, д. 31</t>
  </si>
  <si>
    <t>ТОС "Дальний", ул. 3-я Грачевская, у дома 24</t>
  </si>
  <si>
    <t>Ул. Коллективная,  дома 16-20</t>
  </si>
  <si>
    <t>Подсыпка дороги щебнем</t>
  </si>
  <si>
    <t>МБОУ образовательная гимназия № 23, ул. Шошина, д. 15-Б</t>
  </si>
  <si>
    <t>МБДОУ "Детский сад комбинированного вида № 29", ул. Шошина, д. 15-А</t>
  </si>
  <si>
    <t>МБДОУ "Детский сад общеразвивающего вида № 32", ул. Победы, д.61</t>
  </si>
  <si>
    <t>Ул. Сакко, д. 37-Б</t>
  </si>
  <si>
    <t>Ул. Свободы, д. 39-А</t>
  </si>
  <si>
    <t>Выполнение работ по кронированию и сносу деревьев</t>
  </si>
  <si>
    <t>Ул. Ванцетти, д. 18</t>
  </si>
  <si>
    <t>Ремонт асфальтового покрытия придомовой территории</t>
  </si>
  <si>
    <t>МАОУ лицей № 21, ул. Арсения, д. 33/16</t>
  </si>
  <si>
    <t>Ул. Свободы, д. 45-А</t>
  </si>
  <si>
    <t>Ремонт асфальтового покрытия придомовой территории и подъездных путей</t>
  </si>
  <si>
    <t>Ул. Поэта Ноздрина, д. 15</t>
  </si>
  <si>
    <t>Ул. Бубнова, д. 72</t>
  </si>
  <si>
    <t>Ул. Сакко, д. 50</t>
  </si>
  <si>
    <t>Ул. Школьная, в районе д. 23</t>
  </si>
  <si>
    <t>МБОУ СОШ № 31, ул. 4-я Сосневская,   д. 57/15</t>
  </si>
  <si>
    <t>МБОУ СОШ  № 42,  ул. Окуловой, д. 1</t>
  </si>
  <si>
    <t>Дооборудование детского городка</t>
  </si>
  <si>
    <t>МБДОУ  "Детский сад № 160", пер. Ульяновский, д. 4</t>
  </si>
  <si>
    <t>Ремонтные работы, благоустройство территории</t>
  </si>
  <si>
    <t>Приобретение оборудования для пищеблока</t>
  </si>
  <si>
    <t>Приобретение оборудования и мебели</t>
  </si>
  <si>
    <t>Ул. 3-я Чайковского,  д. 9</t>
  </si>
  <si>
    <t>МБОУ СОШ № 63, ул. Академическая,  д. 5</t>
  </si>
  <si>
    <t>Оборудование спортивной площадки</t>
  </si>
  <si>
    <t>Ремонт тротуара</t>
  </si>
  <si>
    <t>МБОУ ДОД  ЦВР № 2, ул. Шувандиной, д. 109</t>
  </si>
  <si>
    <t>Ул.  Академическая, д. 40</t>
  </si>
  <si>
    <t>Восстановление системы отопления в подъезде № 5</t>
  </si>
  <si>
    <t>МБДОУ "Детский сад комбинированного вида № 67",  ул. Маршала Жаворонкова, д. 11-А</t>
  </si>
  <si>
    <t>МБОУ СОШ  № 9, Микрорайон ТЭЦ-3, д. 14</t>
  </si>
  <si>
    <t>МБОУ СОШ № 41, ул. Маршала Жаворонкова,  д. 5</t>
  </si>
  <si>
    <t>МБОУ СОШ № 49, ул. 1-я Меланжевая, д.5</t>
  </si>
  <si>
    <t>Ремонт помещения</t>
  </si>
  <si>
    <t>Приобретение технических средств для проведения мероприятий</t>
  </si>
  <si>
    <t>Установка детского  городка</t>
  </si>
  <si>
    <t>Ул. Каравайковой, д. 141, д. 139, д. 137 (во дворе дома 141)</t>
  </si>
  <si>
    <t>Обновление детской площадки (установка дополнительно качелей и горок)</t>
  </si>
  <si>
    <t>Ул. Лежневская, д. 118,  ул. Т. Александрова, дома 3, 5, 7, 9</t>
  </si>
  <si>
    <t>Ул. Володарского, д. 11</t>
  </si>
  <si>
    <t>Ремонт подъезда № 5</t>
  </si>
  <si>
    <t>Ул. Ташкентская, д. 77, д. 79</t>
  </si>
  <si>
    <t>Установка площадки для евроконтейнеров</t>
  </si>
  <si>
    <t>Приобретение  мебели</t>
  </si>
  <si>
    <t>Ул. Ташкентская, д. 7</t>
  </si>
  <si>
    <t>Ул. Лежневская, д. 142 (д. 140, д. 146)</t>
  </si>
  <si>
    <t>Ул. Воронина , д. 2</t>
  </si>
  <si>
    <t>Ул. Кирякиных, д. 8</t>
  </si>
  <si>
    <t>МБОУ СОШ № 2, ул. Куликова, д. 27</t>
  </si>
  <si>
    <t>МБОУ СОШ № 66, ул. Куликова, д. 19</t>
  </si>
  <si>
    <t>МБДОУ "Центр развития ребёнка - детский сад № 165", ул. Радищева, д. 16-А</t>
  </si>
  <si>
    <t>Ул. Захарова, д. 27</t>
  </si>
  <si>
    <t>Прокладка ливневок около дома</t>
  </si>
  <si>
    <t>Ул. Велижская, д. 10</t>
  </si>
  <si>
    <t>Ул. Ташкентская, д. 13</t>
  </si>
  <si>
    <t>Ул. Ташкентская, д. 101</t>
  </si>
  <si>
    <t>Ул. Велижская, д. 50</t>
  </si>
  <si>
    <t>Ул. Володарского, д. 7</t>
  </si>
  <si>
    <t>Тротуар от д/с № 150 до ул. Маяковского</t>
  </si>
  <si>
    <t>Приобретение оргтехники , мебели</t>
  </si>
  <si>
    <t>МБДОУ "Детский сад общеразвивающего вида № 195", ул. Володарского, д. 42</t>
  </si>
  <si>
    <t>МБДОУ "Детский сад общеразвивающего вида  № 159", ул. Володарского, д. 9-А</t>
  </si>
  <si>
    <t>МБДОУ "Детский сад № 153", ул. Лежневская, д. 128-А</t>
  </si>
  <si>
    <t>МБДОУ "Детский сад компенсирующего вида № 145", ул. Ташкентская, д. 83-Б</t>
  </si>
  <si>
    <t>МБОУ СОШ № 54, ул. Володиной, д. 9</t>
  </si>
  <si>
    <t>МБДОУ "Детский сад № 96", пер. Белинского, д. 9-А</t>
  </si>
  <si>
    <t>Приобретение музыкальных инструментов и оборудования; ремонт и приобретение строительных материалов</t>
  </si>
  <si>
    <t>Ул. 3-го Авиаотряда, д. 15</t>
  </si>
  <si>
    <t>Ул. Ташкентская, д. 14</t>
  </si>
  <si>
    <t>Ул. Багаева, д. 25/1</t>
  </si>
  <si>
    <t xml:space="preserve">Ремонт подъезда № 4 </t>
  </si>
  <si>
    <t>Ул. Благова, д. 36</t>
  </si>
  <si>
    <t xml:space="preserve">Ремонт подъезда № 3 с заменой оконных блоков </t>
  </si>
  <si>
    <t xml:space="preserve">Ремонт подъезда № 1 с заменой оконных блоков </t>
  </si>
  <si>
    <t xml:space="preserve">Пер. Силикатный, д. 44 </t>
  </si>
  <si>
    <t xml:space="preserve">Ремонт подъезда № 5 </t>
  </si>
  <si>
    <t xml:space="preserve">Пер. Силикатный, д. 53-А </t>
  </si>
  <si>
    <t>Пер. Силикатный, д. 57</t>
  </si>
  <si>
    <t>Ул. Володиной, д. 3-А</t>
  </si>
  <si>
    <t xml:space="preserve">Ремонт подъезда № 1 </t>
  </si>
  <si>
    <t xml:space="preserve">Пер. 2-ой Торфяной, д. 21 </t>
  </si>
  <si>
    <t>Ул. Володиной, д. 3</t>
  </si>
  <si>
    <t xml:space="preserve">Ремонт подъезда № 3 </t>
  </si>
  <si>
    <t>Ул. Павленко, д. 10</t>
  </si>
  <si>
    <t>Ул. 5-я Первомайская, д. 3</t>
  </si>
  <si>
    <t>Ул. 5-я Первомайская, д. 17, ул. Велижская, д. 65, ул.Б. Хмельницкого, д. 54</t>
  </si>
  <si>
    <t>Установка контейнерной площадки под евроконтейнеры</t>
  </si>
  <si>
    <t>Ул.Б. Хмельницкого, д. 73</t>
  </si>
  <si>
    <t>Ул.Б. Хмельницкого, д. 52</t>
  </si>
  <si>
    <t xml:space="preserve">Ремонт балконов </t>
  </si>
  <si>
    <t xml:space="preserve">Ремонт козырьков над подъездами дома </t>
  </si>
  <si>
    <t>Частичный ремонт отмостки дома</t>
  </si>
  <si>
    <t>Ул. Ташкентская, д. 86-А, д. 88-А, д.88-Б</t>
  </si>
  <si>
    <t>Ул. Ташкентская, д. 100, д. 102</t>
  </si>
  <si>
    <t>Ул. 3-я Первомайская, д.  66</t>
  </si>
  <si>
    <t>Ул. Некрасова, д. 100-Б, д. 102-Б</t>
  </si>
  <si>
    <t>Ул. Некрасова, д. 100-Б</t>
  </si>
  <si>
    <t>Замена входных дверей в подъездах дома</t>
  </si>
  <si>
    <t xml:space="preserve">Пер. Торфяной, д. 2 </t>
  </si>
  <si>
    <t>Дооборудование детской площадки (установка детских качелей разного вида)</t>
  </si>
  <si>
    <t>МБДОУ "Детский сад  № 148", ул. Строительная, д. 2</t>
  </si>
  <si>
    <t>МБДОУ "Детский сад  № 75", ул. Павленко, д. 28</t>
  </si>
  <si>
    <t>МУК  ЦБС  г. Иванова, библиотека-филиал № 13, ул. Мархлевского, д. 34/45</t>
  </si>
  <si>
    <t>Составление проектно-сметной документации для замены электропроводки</t>
  </si>
  <si>
    <t>МБОУ общеобразовательный лицей № 33, ул. Багаева, д. 38/17</t>
  </si>
  <si>
    <t>1-ый  Рабфаковский пер., д. 3</t>
  </si>
  <si>
    <t>ТОС "Мебельщик", ул. Поселковая,  д. 121</t>
  </si>
  <si>
    <t>Ул. Ярославская, д. 14</t>
  </si>
  <si>
    <t>МБОУ ДОД ДДЮТ, ул. Батурина, д. 12/15</t>
  </si>
  <si>
    <t>МБДОУ "Детский сад  № 19",  ул. 1-я Мебельщиков, д. 6</t>
  </si>
  <si>
    <t>Ул. 1-я Балинская, д. 60</t>
  </si>
  <si>
    <t>Пер. 3-й Курьяновский, д. 36</t>
  </si>
  <si>
    <t>Ул. 7-я Ефремковская, д. 13</t>
  </si>
  <si>
    <t>Ул. 2-я Ефимовская, д. 10</t>
  </si>
  <si>
    <t>Ул. 1-я Булатовская, д. 9/2</t>
  </si>
  <si>
    <t>Ул. 1-я Булатовская</t>
  </si>
  <si>
    <t>Капитальный ремонт уличного освещения</t>
  </si>
  <si>
    <t>Ул. 1-я Районная</t>
  </si>
  <si>
    <t>Снос и кронирование деревьев</t>
  </si>
  <si>
    <t>1</t>
  </si>
  <si>
    <t>МАДОУ  "Центр развития ребенка - детский сад № 192", ул. Панина, д. 22</t>
  </si>
  <si>
    <t>Приобретение электрооборудования на пищеблок</t>
  </si>
  <si>
    <t>3</t>
  </si>
  <si>
    <t>Приобретение комплекта школьной мебели для кабинета химии с виртуальной лабораторией</t>
  </si>
  <si>
    <t>4</t>
  </si>
  <si>
    <t>МБОУ ДОД  "Дом детского творчества № 3",  ул. Колотилова, д. 43</t>
  </si>
  <si>
    <t>5</t>
  </si>
  <si>
    <t>МАДОУ "Детский сад общеразвивающего вида № 83", ул.Генкиной, д. 37</t>
  </si>
  <si>
    <t>6</t>
  </si>
  <si>
    <t>МБДОУ "Детский сад  № 27", ул. Л. Толстого, д. 12/3</t>
  </si>
  <si>
    <t>7</t>
  </si>
  <si>
    <t>МБОУ ООШ № 25, ул.  Ленинградская, д. 13</t>
  </si>
  <si>
    <t>8</t>
  </si>
  <si>
    <t>МБДОУ "Детский сад  № 183", ул.  Ген. Горбатова, д.  9-А</t>
  </si>
  <si>
    <t>9</t>
  </si>
  <si>
    <t>Рыбаков И.В.</t>
  </si>
  <si>
    <t>Приобретение детского игрового комплекса</t>
  </si>
  <si>
    <t>10</t>
  </si>
  <si>
    <t>11</t>
  </si>
  <si>
    <t>Ул. Революционная, д. 30</t>
  </si>
  <si>
    <t>12</t>
  </si>
  <si>
    <t>Ул. Революционная, д. 34</t>
  </si>
  <si>
    <t>13</t>
  </si>
  <si>
    <t>Памятник В.И. Ленину, расположенный на  пл. Ленина</t>
  </si>
  <si>
    <t>14</t>
  </si>
  <si>
    <t>Приобретение мебели для школьной столовой и учебных кабинетов</t>
  </si>
  <si>
    <t>15</t>
  </si>
  <si>
    <t>Пер. Торфяной</t>
  </si>
  <si>
    <t>16</t>
  </si>
  <si>
    <t>17</t>
  </si>
  <si>
    <t>2 квартал</t>
  </si>
  <si>
    <t>1 квартал</t>
  </si>
  <si>
    <t>3 квартал</t>
  </si>
  <si>
    <t>2-3 квартал</t>
  </si>
  <si>
    <t>Ремонт дорожного покрытия</t>
  </si>
  <si>
    <t>4 квартал</t>
  </si>
  <si>
    <t>МБОУ СОШ № 50, пр. Строителей,  д. 63</t>
  </si>
  <si>
    <t>МБОУ СОШ № 53, ул. Смирнова,  д. 103</t>
  </si>
  <si>
    <t>МБОУО Гимназия № 30, ул. Степанова,  д. 9</t>
  </si>
  <si>
    <t>МБУК Централизованная библиотечная система г.Иванова, библиотека-филиал № 24, ул. Кавалерийская, д. 50</t>
  </si>
  <si>
    <t>МБУК  ЦБС детских библиотек г. Иванова, библиотека-филиал № 1, Кохомское шоссе, д. 17</t>
  </si>
  <si>
    <t>МБУК ЦБС детских библиотек  г. Иванова, библиотека-филиал № 7,  ул. Демьяна Бедного, д. 117-а</t>
  </si>
  <si>
    <t>МБОУ ДОД   "Детская музыкальная школа    № 5",      пр. Строителей, д. 100-а</t>
  </si>
  <si>
    <t>МБОУ СОШ № 50,  пр. Строителей, д. 63</t>
  </si>
  <si>
    <t>МБУК  ЦБС детских библиотек г. Иванова, центральная городская детская библиотека, ул. Шубиных, д. 16</t>
  </si>
  <si>
    <t>МБУК  ЦБС детских библиотек г. Иванова, библиотека-филиал № 2 "Родник", ул. Кудряшова, д. 82</t>
  </si>
  <si>
    <t>МБДОУ "Детский сад комбинированного  вида № 88", ул. М.Василевского, д. 7-Б</t>
  </si>
  <si>
    <t>МБОУ СОШ № 56,  ул. Лётчика Лазарева, д. 1/2</t>
  </si>
  <si>
    <t>МБОУ ДОД  "Детская музыкальная школа № 3", ул. Спартака, д. 18</t>
  </si>
  <si>
    <t>МБОУ ДОД  "Детская музыкальная школа № 2", ул. Советская, д. 5</t>
  </si>
  <si>
    <t>МБУК ЦБС г. Иванова, библиотека-филиал № 26, ул. Победы, д. 24-А</t>
  </si>
  <si>
    <t>МБОУ СОШ  № 65,  ул. Шувандиной, д. 95</t>
  </si>
  <si>
    <t>МБДОУ "Центр развития ребенка детский сад  № 172",  ул. 2-я Лагерная, д. 53-А</t>
  </si>
  <si>
    <t>МБУК ЦБС г.Иванова, библиотека-филиал № 21, Микрорайон ТЭЦ-3, д, 9</t>
  </si>
  <si>
    <t>МБУК "ЦБС детских библиотек  города Иванова, библиотека-филиал № 4", ул. Ташкентская, д. 95</t>
  </si>
  <si>
    <t>МБОУ образовательный лицей  № 6, ул. Воронина, д. 8</t>
  </si>
  <si>
    <t>МБОУ СОШ № 8, ул. Ташкентская, д. 15</t>
  </si>
  <si>
    <t>МБУ ДОД СДЮСШОР № 3, ул. Лежневская,  д. 158-А</t>
  </si>
  <si>
    <t>МБУК ЦБС г. Иванова библиотека-филиал  № 19, ул. Ташкентская, д. 95-А</t>
  </si>
  <si>
    <t>МБДОУ  "Детский сад комбинированного вида № 108", ул. Танкиста Белороссова, д. 26</t>
  </si>
  <si>
    <t>МБОУ ДОД  "Детская музыкальная школа № 1", ул.Володиной, д. 7</t>
  </si>
  <si>
    <t>МБУК  ЦБС  г. Иванова, библиотека-филиал № 13, ул. Мархлевского, д. 34/45</t>
  </si>
  <si>
    <t>МБУК  ЦБС детских библиотек г. Иванова, библиотека-филиал № 9, ул. Поселковая, д. 60-А</t>
  </si>
  <si>
    <t>МБДОУ  "Детский сад комбинированного вида № 194", проезд Шахтинский, д. 81</t>
  </si>
  <si>
    <t>МБОУ образовательная гимназия № 36, ул. Генерала Хлебникова, д. 32</t>
  </si>
  <si>
    <t>До 01.11.2013</t>
  </si>
  <si>
    <t>До 01.10.2013</t>
  </si>
  <si>
    <t>МБОУ СОШ № 15, ул. Минская,  д. 53</t>
  </si>
  <si>
    <t>Ул. Революционная, д. 8</t>
  </si>
  <si>
    <t>Дом школьника № 1, структурное подразделение МБОУ ДОД Центр детского творчества № 4, ул. Дачная, д. 20</t>
  </si>
  <si>
    <t>Приобретение и установка спортивно-игрового оборудования на детских прогулочных участках</t>
  </si>
  <si>
    <t>МБУК ЦБС детских библиотек г.Иванова, библиотека-филиал № 6, ул. Соликамская, д, 26</t>
  </si>
  <si>
    <t>Городской избирательный округ № 15</t>
  </si>
  <si>
    <t>МБДОУ "Детский сад  № 59", ул. Шошина, д. 2-А</t>
  </si>
  <si>
    <t>Ул. Кузнецова, д. 54</t>
  </si>
  <si>
    <t>Ул. Кузнецова, д. 96, д. 98</t>
  </si>
  <si>
    <t>Ул. 4-я Ефремковская, пер. 2-й Балинский</t>
  </si>
  <si>
    <t>Ул. Красных Зорь, д. 44</t>
  </si>
  <si>
    <t>Капитальный ремонт наружного газопровода</t>
  </si>
  <si>
    <t>В течение года</t>
  </si>
  <si>
    <t>Богатырёв М.В.</t>
  </si>
  <si>
    <t>Ремонт кабинетов № 6, № 12</t>
  </si>
  <si>
    <t>МБУ ДОД СДЮСШОР № 7, ул. Арсения, д. 4</t>
  </si>
  <si>
    <t>МБДОУ   "Центр развития ребёнка - детский сад № 169", пр. Строителей, д. 114-А</t>
  </si>
  <si>
    <t>МБДОУ  "Детский сад № 161",   пер. Чапаева, д. 19-А</t>
  </si>
  <si>
    <t>№ избирательного  округа</t>
  </si>
  <si>
    <t>Замена оконных блоков в подъезде № 1</t>
  </si>
  <si>
    <t>Ул. Генерала Хлебникова, д. 48</t>
  </si>
  <si>
    <t>Приобретение комплекта спортинвентаря для отделения тхэквондо, находящегося в МБОУ СОШ № 7, ул. Белороссова, д. 15</t>
  </si>
  <si>
    <t>Обустройство спортивной площадки на территории школы</t>
  </si>
  <si>
    <t>Устройство теневых навесов на прогулочных участках</t>
  </si>
  <si>
    <t>Установка детских игровых щитов</t>
  </si>
  <si>
    <t>Снос и обрезка деревьев</t>
  </si>
  <si>
    <t>Пер. 2-й Торфяной, д. 21</t>
  </si>
  <si>
    <t>Дооборудование  детского городка</t>
  </si>
  <si>
    <t>Асфальтирование придомовой территории</t>
  </si>
  <si>
    <t xml:space="preserve">Разработка проектно-сметной документации с проведением экспертизы по строительству уличного хозяйственно-питьевого водопровода </t>
  </si>
  <si>
    <t>Ул. Рабфаковская, д. 29</t>
  </si>
  <si>
    <t>МБДОУ "Детский сад  № 20",  1-й Рабфаковский пер., д. 6/32</t>
  </si>
  <si>
    <t>Ул. Строительная, д. 10</t>
  </si>
  <si>
    <t>МБДОУ "Детский сад общеразвивающего  вида № 102", ул. Самойлова, д.19</t>
  </si>
  <si>
    <t>Оборудование системы видеонаблюдения</t>
  </si>
  <si>
    <t xml:space="preserve">Объём финансирования работ </t>
  </si>
  <si>
    <t>Промывка коллектора ливневой канализации</t>
  </si>
  <si>
    <t>В районе дома 8-б по ул. Новосельской</t>
  </si>
  <si>
    <t>(тыс. рублей)</t>
  </si>
  <si>
    <t>городской Думы</t>
  </si>
  <si>
    <t>МБДОУ "Детский сад общеразвивающего вида  № 191", ул. Попова, д. 1</t>
  </si>
  <si>
    <t>Благоустройство аллеи с устройством универсальной зоны отдыха</t>
  </si>
  <si>
    <t>МАДОУ № 83, ул. Генкиной, д. 37</t>
  </si>
  <si>
    <t>резерв</t>
  </si>
  <si>
    <t>Заказчики</t>
  </si>
  <si>
    <t>Объём финансирования работ</t>
  </si>
  <si>
    <t xml:space="preserve">   Сводный план мероприятий по выполнению наказов избирателей, принятых к исполнению в 2013 году</t>
  </si>
  <si>
    <t>Ул. 10-я Сосневская, д. 18/24</t>
  </si>
  <si>
    <t>Ул. Б. Воробьевская, д. 26</t>
  </si>
  <si>
    <t>Установка детских игровых щитов, маленькой детской горки</t>
  </si>
  <si>
    <t>ТОС "Соснево", ул.Каравайковой (от ул. Окуловой до 10-го Проезда)</t>
  </si>
  <si>
    <t>Приобретение спецпокрытия для занятий гимнастов</t>
  </si>
  <si>
    <t xml:space="preserve">Восстановление теневых навесов </t>
  </si>
  <si>
    <t>Обустройство школьной  спортивной площадки</t>
  </si>
  <si>
    <t>Приобретение игрового оборудования на территорию детского сада</t>
  </si>
  <si>
    <t>МБДОУ "Детский сад № 163",  ул. 1-я Полевая, д. 72</t>
  </si>
  <si>
    <t xml:space="preserve">Пр. Строителей, двор между д. 92-А и  д. 106-А </t>
  </si>
  <si>
    <t>МБДОУ  "Детский сад общеразвивающего вида № 44", ул. Шубиных, д. 7-А</t>
  </si>
  <si>
    <t>Ул. 2-я Полевая, д. 8, ул. 1-я Полевая, дома № 5 и № 4</t>
  </si>
  <si>
    <t>Пр.  Шереметевский, д. 74</t>
  </si>
  <si>
    <t>Пр. Шереметевский, д. 72-В</t>
  </si>
  <si>
    <t>ТОС "Лесное", ул. Плесская, от ул. 5-ой Снежной до ул. 8-ой Сокольской</t>
  </si>
  <si>
    <t xml:space="preserve">Аллея по ул. Каравайковой между 14-м и 15-м Проездами </t>
  </si>
  <si>
    <t>Ограждение придомовой территории  4 подъезда</t>
  </si>
  <si>
    <t>Поднятие асфальтового покрытия у подъезда № 6 до уровня входной двери</t>
  </si>
  <si>
    <t>МБОУ СОШ № 24, 9-я Линия, д. 1/26</t>
  </si>
  <si>
    <t>Развитие материально-технической базы для  военно-патриотических клубов "Защита" и "Юный спецназовец"</t>
  </si>
  <si>
    <t>МБУК "Парк культуры и отдыха имени Революции 1905 года", ул. Первых маевок, д. 55</t>
  </si>
  <si>
    <t>Стадион "Восток", ул. Павла Большевикова</t>
  </si>
  <si>
    <t>Капитальный ремонт и благоустройство территории стадиона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</si>
  <si>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</si>
  <si>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</si>
  <si>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</si>
  <si>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Закупка оборудования</t>
  </si>
  <si>
    <t>Приобретение и установка бойлеров</t>
  </si>
  <si>
    <t>Косметический ремонт подъезда № 2</t>
  </si>
  <si>
    <t>Ул. Куликова, д. 17</t>
  </si>
  <si>
    <t>Разработка научно-проектной документации по сохранению памятника истории и культуры В.И. Ленину</t>
  </si>
  <si>
    <t>Ремонт дороги</t>
  </si>
  <si>
    <t>Документация для проведения торгов направлена в УМЗ.Локальный сметный расчет-661,0 тыс.руб.</t>
  </si>
  <si>
    <t>Направлено письмо депутату от 21.01.2013 о том, что д.23 по           ул. Школьной -поликлиника, следовательно заказчиком  по ремонту асфальтового покрытия УЖКХ выступить не может</t>
  </si>
  <si>
    <t>Исполнено</t>
  </si>
  <si>
    <t>Разрабатывается смета на ремонтные работы внутренних помещений школы</t>
  </si>
  <si>
    <t>Перечень закупаемого спортинвентаря определен, закупка будет произведена в июле</t>
  </si>
  <si>
    <t>Приложение к</t>
  </si>
  <si>
    <t>решению Ивановской</t>
  </si>
  <si>
    <t xml:space="preserve">от                   № 
</t>
  </si>
  <si>
    <t xml:space="preserve"> </t>
  </si>
  <si>
    <t>Фокин А.М.</t>
  </si>
  <si>
    <t>Ремонт оборудования</t>
  </si>
  <si>
    <t>Пр. Строителей, д. 86</t>
  </si>
  <si>
    <t>Общестроительные работы</t>
  </si>
  <si>
    <t>Приобретение дверных и оконных блоков, перегородок</t>
  </si>
  <si>
    <t>Устройство спортивной площадки в рамках благоустройства школьного двора</t>
  </si>
  <si>
    <t>Обустройство детской  площадки</t>
  </si>
  <si>
    <t>Установка спортивного оборудования</t>
  </si>
  <si>
    <t xml:space="preserve">Ул. Минская, д. 126 </t>
  </si>
  <si>
    <t>Выполнение проектных работ по подключению к сетям водоснабжения и водоотведения</t>
  </si>
  <si>
    <t>Ул. Фролова, д.15, д.17</t>
  </si>
  <si>
    <t>Ул. Мальцева, д.9</t>
  </si>
  <si>
    <t>До 01.11.2014</t>
  </si>
  <si>
    <t>Ул. Якова Гарелина, д. 30</t>
  </si>
  <si>
    <t>До 01.11.2015</t>
  </si>
  <si>
    <t>Приобретение и установка теневого навеса на детском прогулочном участке</t>
  </si>
  <si>
    <t>ТОС "Горино", ул. 8-я Ягодная, у дома 1</t>
  </si>
  <si>
    <t>Ул. Володиной, д.3</t>
  </si>
  <si>
    <t>Доукомплектование детского городка</t>
  </si>
  <si>
    <t>ул. Велижская, д. 51, кв.53</t>
  </si>
  <si>
    <t xml:space="preserve">Ремонт балкона </t>
  </si>
  <si>
    <t>Ремонт спортивной площадки</t>
  </si>
  <si>
    <t>Об исполнении сводного плана мероприятий по выполнению наказов избирателей по состоянию на 1 июля 2013 года</t>
  </si>
  <si>
    <t>Работы ведутся</t>
  </si>
  <si>
    <t>Работы повторно выставлены на электронный аукцион.Первый аукцион не состоялся.</t>
  </si>
  <si>
    <t>Аукцион состоялся. Срок выполнения работ до 07.09.2013</t>
  </si>
  <si>
    <t>Аукцион состоялся. Срок выполнения работ до 07.09.2014</t>
  </si>
  <si>
    <t>Аукцион состоялся. Срок выполнения работ до 16.08.2013</t>
  </si>
  <si>
    <t>Срок выполнения работ до 07.09.2013</t>
  </si>
  <si>
    <t>Аукцион состоялся 01.07.2013.Контракт в стадии заключения</t>
  </si>
  <si>
    <t>Контракт заключен. Срок выполнения работ до 12.07.2013</t>
  </si>
  <si>
    <t>Контракт заключен. Срок выполнения работ до  16.08.2013</t>
  </si>
  <si>
    <t>Контракт заключен. Срок выполнения работ до 16.08.2013</t>
  </si>
  <si>
    <t>Аукцион состоялся Срок выполнения работ до 07.09.2013</t>
  </si>
  <si>
    <t>Запрос котировок не состоялся.Документы направлены в УМЗ для повторного запроса котировок</t>
  </si>
  <si>
    <t>Контракт заключен. Срок выполнения работ до 13.07.2013</t>
  </si>
  <si>
    <t>Аукцион состоялся.срок выполнения работ до 07.09.2013</t>
  </si>
  <si>
    <t>Аукцион состоялся  01.07.2013.Контракт в стадии заключения.</t>
  </si>
  <si>
    <t>Установка большой двойной качели и       2-х игровых щитов</t>
  </si>
  <si>
    <t>На основании письма депутата вносятся изменения в графы "Наименование объекта и место его нахождения"(ул. Шевченко, 9), "Вид работ (услуг)  по выполнению заказа (подключение к центральным сетям водоснабжения и канализации), "Заказчик по выполнению наказа" (управление капитального строительства)</t>
  </si>
  <si>
    <t>Документы для подготовки извещения о запросе котировок направлены в МКУ "ПДСиТК"</t>
  </si>
  <si>
    <t>На основании письма депутата вносится изменение в графу  "Вид работ (услуг)  по выполнению заказа" (приобретение, транспортировка и установка вагончика-бытовки для деятельности совета ТОС)</t>
  </si>
  <si>
    <t>На основании письма депутата вносится изменение в графы "Наименование объекта и место его нахождения"  и  "Вид работ" , определяются объемы работ, составляется сметная документация</t>
  </si>
  <si>
    <t>На основании письма депутата вносится изменение в графу  "Вид работ(услуг) по выполнению наказа"Определяются объемы работ.Составляется сметная документация на разработку ПСД</t>
  </si>
  <si>
    <t>Направлена заявка на размещение муниципального заказа</t>
  </si>
  <si>
    <t>Направлены документы в проектные организации в целях заключения договора на разработку ПСД</t>
  </si>
  <si>
    <t>Заключен муниципальный контракт от 20.05.2013 № 188 с ОАО "Дормострой".Срок выполнения работ по контракту -15.08.2013</t>
  </si>
  <si>
    <t>Аукцион состоится 05.07.2013.Срок выполнения работ по контракту до 20.08.2013</t>
  </si>
  <si>
    <t>Контракт заключен 03.07.2013. Срок выполнения работ до 31.07.2013</t>
  </si>
  <si>
    <t>Контракт подписан 03.07.2013.Срок исполнения работ 31.07.2013</t>
  </si>
  <si>
    <t>Идет подготовка проектно-сметной документации</t>
  </si>
  <si>
    <t>Заявка на проведение открытого аукциона в электронной форме была направлена в управление муниципального заказа, но была отклонена в связи с необходимостью внесения изменений в техническое задание.Повторная заявка будет направлена 06.07.2013</t>
  </si>
  <si>
    <t>Планируется выполнить в 3 квартале</t>
  </si>
  <si>
    <t>Планируется выполнить в 4 квартале</t>
  </si>
  <si>
    <t>Аукцион не состоялся.Поданы документы на согласование заключения контракта с единственным подрядчиком</t>
  </si>
  <si>
    <t>Оставшиеся работы будут выполнены до конца года</t>
  </si>
  <si>
    <t>Оставшееся оборудование будет приобретено  до конца года</t>
  </si>
  <si>
    <t>Исполнено.На оставшуюся сумму будут внесены изменения в наказ</t>
  </si>
  <si>
    <t>Работы выполнены,оплата оставшейся суммы в 3 квартале</t>
  </si>
  <si>
    <t>Заключен договор № 6 от 20.06.2013 с ООО "Гидродинамика".Срок выполнения работ до 20.07.2013</t>
  </si>
  <si>
    <t>Идет подготовка документов к торгам</t>
  </si>
  <si>
    <t>Подготовлены документы для торгов</t>
  </si>
  <si>
    <t>Работы выполнены в полном объеме</t>
  </si>
  <si>
    <t>Ведется уточнение видов работ</t>
  </si>
  <si>
    <t>Работы выполнены.Внесен аванс.Окончательная оплата после проверки акта выполненнных работ</t>
  </si>
  <si>
    <t xml:space="preserve">Ул. Кудряшова, д. 94 и проезд Полевой </t>
  </si>
  <si>
    <t xml:space="preserve"> 3-я ул. Чайковского, д. 9</t>
  </si>
  <si>
    <t>Аукцион состоялся.Срок выполнения работ до 07.09.2013</t>
  </si>
  <si>
    <t>Ведется разработка документации для проведения торгов в электронном виде на разработку научно-проектной документации по сохранению памятника В.И. Ленину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</si>
</sst>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0000"/>
    <numFmt numFmtId="167" formatCode="0.00000"/>
    <numFmt numFmtId="168" formatCode="#,##0.000"/>
  </numFmts>
  <fonts count="2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b/>
      <sz val="10"/>
      <color indexed="9"/>
      <name val="Trebuchet MS"/>
      <family val="2"/>
      <charset val="204"/>
    </font>
    <font>
      <sz val="9"/>
      <name val="Trebuchet MS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Book Antiqua"/>
      <family val="1"/>
      <charset val="204"/>
    </font>
    <font>
      <sz val="12"/>
      <name val="Arial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family val="2"/>
      <charset val="204"/>
    </font>
    <font>
      <b/>
      <sz val="10"/>
      <color indexed="9"/>
      <name val="Trebuchet MS"/>
      <family val="2"/>
      <charset val="204"/>
    </font>
    <font>
      <i/>
      <sz val="12"/>
      <name val="Book Antiqua"/>
      <family val="1"/>
      <charset val="204"/>
    </font>
    <font>
      <strike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23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1">
    <xf numFmtId="0" fontId="0" fillId="0" borderId="0" xfId="0"/>
    <xf numFmtId="49" fontId="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left" vertical="top" wrapText="1" indent="1"/>
    </xf>
    <xf numFmtId="49" fontId="6" fillId="0" borderId="0" xfId="0" applyNumberFormat="1" applyFont="1" applyFill="1" applyAlignment="1">
      <alignment horizontal="left" vertical="top" wrapText="1" indent="1"/>
    </xf>
    <xf numFmtId="164" fontId="6" fillId="0" borderId="0" xfId="5" applyNumberFormat="1" applyFont="1" applyFill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 wrapText="1" indent="1"/>
    </xf>
    <xf numFmtId="164" fontId="8" fillId="2" borderId="1" xfId="5" applyNumberFormat="1" applyFont="1" applyFill="1" applyBorder="1" applyAlignment="1">
      <alignment horizontal="right" vertical="top" wrapText="1" indent="1"/>
    </xf>
    <xf numFmtId="49" fontId="8" fillId="2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5" applyNumberFormat="1" applyFont="1" applyFill="1" applyBorder="1" applyAlignment="1">
      <alignment horizontal="right" vertical="top" wrapText="1" indent="1"/>
    </xf>
    <xf numFmtId="1" fontId="7" fillId="0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4" fontId="8" fillId="3" borderId="1" xfId="5" applyNumberFormat="1" applyFont="1" applyFill="1" applyBorder="1" applyAlignment="1">
      <alignment horizontal="right" vertical="top" wrapText="1" indent="1"/>
    </xf>
    <xf numFmtId="0" fontId="12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5" applyNumberFormat="1" applyFont="1" applyFill="1" applyBorder="1" applyAlignment="1">
      <alignment horizontal="right" vertical="top" wrapText="1" indent="1"/>
    </xf>
    <xf numFmtId="0" fontId="0" fillId="0" borderId="0" xfId="0" applyFill="1"/>
    <xf numFmtId="0" fontId="6" fillId="0" borderId="1" xfId="0" applyFont="1" applyFill="1" applyBorder="1" applyAlignment="1">
      <alignment horizontal="left" vertical="top" wrapText="1" indent="1"/>
    </xf>
    <xf numFmtId="164" fontId="6" fillId="0" borderId="0" xfId="5" applyNumberFormat="1" applyFont="1" applyFill="1" applyBorder="1" applyAlignment="1">
      <alignment horizontal="right" vertical="top" wrapText="1" indent="1"/>
    </xf>
    <xf numFmtId="165" fontId="8" fillId="0" borderId="0" xfId="11" applyNumberFormat="1" applyFont="1" applyFill="1" applyBorder="1" applyAlignment="1" applyProtection="1">
      <alignment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left" vertical="top" wrapText="1" indent="1"/>
    </xf>
    <xf numFmtId="49" fontId="8" fillId="0" borderId="0" xfId="3" applyNumberFormat="1" applyFont="1" applyFill="1" applyBorder="1" applyAlignment="1">
      <alignment horizontal="center" vertical="top" wrapText="1"/>
    </xf>
    <xf numFmtId="49" fontId="15" fillId="0" borderId="0" xfId="2" applyNumberFormat="1" applyFont="1" applyFill="1" applyBorder="1" applyAlignment="1">
      <alignment horizontal="left" vertical="top" wrapText="1" indent="1"/>
    </xf>
    <xf numFmtId="164" fontId="15" fillId="0" borderId="0" xfId="5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164" fontId="17" fillId="4" borderId="1" xfId="5" applyNumberFormat="1" applyFont="1" applyFill="1" applyBorder="1" applyAlignment="1">
      <alignment vertical="top" wrapText="1"/>
    </xf>
    <xf numFmtId="164" fontId="17" fillId="0" borderId="1" xfId="5" applyNumberFormat="1" applyFont="1" applyFill="1" applyBorder="1" applyAlignment="1">
      <alignment vertical="top" wrapText="1"/>
    </xf>
    <xf numFmtId="0" fontId="11" fillId="0" borderId="0" xfId="0" applyFont="1" applyAlignment="1"/>
    <xf numFmtId="165" fontId="18" fillId="0" borderId="2" xfId="5" applyNumberFormat="1" applyFont="1" applyFill="1" applyBorder="1" applyAlignment="1" applyProtection="1">
      <alignment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7" fillId="0" borderId="1" xfId="0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 indent="1"/>
    </xf>
    <xf numFmtId="164" fontId="17" fillId="0" borderId="0" xfId="5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0" fillId="4" borderId="1" xfId="0" applyFill="1" applyBorder="1"/>
    <xf numFmtId="49" fontId="6" fillId="0" borderId="2" xfId="3" applyNumberFormat="1" applyFont="1" applyFill="1" applyBorder="1" applyAlignment="1">
      <alignment horizontal="left" vertical="top" wrapText="1" inden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/>
    <xf numFmtId="164" fontId="0" fillId="0" borderId="1" xfId="0" applyNumberFormat="1" applyFill="1" applyBorder="1"/>
    <xf numFmtId="0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164" fontId="6" fillId="4" borderId="1" xfId="5" applyNumberFormat="1" applyFont="1" applyFill="1" applyBorder="1" applyAlignment="1">
      <alignment horizontal="right" vertical="top" wrapText="1" indent="1"/>
    </xf>
    <xf numFmtId="49" fontId="6" fillId="4" borderId="2" xfId="3" applyNumberFormat="1" applyFont="1" applyFill="1" applyBorder="1" applyAlignment="1">
      <alignment horizontal="left" vertical="top" wrapText="1" indent="1"/>
    </xf>
    <xf numFmtId="49" fontId="6" fillId="4" borderId="1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 indent="1"/>
    </xf>
    <xf numFmtId="49" fontId="6" fillId="0" borderId="4" xfId="0" applyNumberFormat="1" applyFont="1" applyFill="1" applyBorder="1" applyAlignment="1">
      <alignment horizontal="left" vertical="top" wrapText="1" indent="1"/>
    </xf>
    <xf numFmtId="49" fontId="6" fillId="0" borderId="5" xfId="3" applyNumberFormat="1" applyFont="1" applyFill="1" applyBorder="1" applyAlignment="1">
      <alignment horizontal="left" vertical="top" wrapText="1" indent="1"/>
    </xf>
    <xf numFmtId="164" fontId="6" fillId="0" borderId="4" xfId="5" applyNumberFormat="1" applyFont="1" applyFill="1" applyBorder="1" applyAlignment="1">
      <alignment horizontal="right" vertical="top" wrapText="1" indent="1"/>
    </xf>
    <xf numFmtId="49" fontId="6" fillId="4" borderId="4" xfId="0" applyNumberFormat="1" applyFont="1" applyFill="1" applyBorder="1" applyAlignment="1">
      <alignment horizontal="left" vertical="top" wrapText="1" indent="1"/>
    </xf>
    <xf numFmtId="49" fontId="6" fillId="0" borderId="1" xfId="3" applyNumberFormat="1" applyFont="1" applyFill="1" applyBorder="1" applyAlignment="1">
      <alignment horizontal="left" vertical="top" wrapText="1" indent="1"/>
    </xf>
    <xf numFmtId="49" fontId="6" fillId="4" borderId="6" xfId="0" applyNumberFormat="1" applyFont="1" applyFill="1" applyBorder="1" applyAlignment="1">
      <alignment horizontal="left" vertical="top" wrapText="1" indent="1"/>
    </xf>
    <xf numFmtId="49" fontId="6" fillId="4" borderId="7" xfId="0" applyNumberFormat="1" applyFont="1" applyFill="1" applyBorder="1" applyAlignment="1">
      <alignment horizontal="left" vertical="top" wrapText="1" indent="1"/>
    </xf>
    <xf numFmtId="49" fontId="6" fillId="0" borderId="8" xfId="3" applyNumberFormat="1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6" fillId="4" borderId="5" xfId="3" applyNumberFormat="1" applyFont="1" applyFill="1" applyBorder="1" applyAlignment="1">
      <alignment horizontal="left" vertical="top" wrapText="1" indent="1"/>
    </xf>
    <xf numFmtId="164" fontId="6" fillId="4" borderId="4" xfId="5" applyNumberFormat="1" applyFont="1" applyFill="1" applyBorder="1" applyAlignment="1">
      <alignment horizontal="right" vertical="top" wrapText="1" indent="1"/>
    </xf>
    <xf numFmtId="49" fontId="6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ill="1" applyBorder="1"/>
    <xf numFmtId="49" fontId="24" fillId="4" borderId="1" xfId="0" applyNumberFormat="1" applyFont="1" applyFill="1" applyBorder="1" applyAlignment="1">
      <alignment horizontal="left" vertical="top" wrapText="1" indent="1"/>
    </xf>
    <xf numFmtId="49" fontId="9" fillId="4" borderId="1" xfId="0" applyNumberFormat="1" applyFont="1" applyFill="1" applyBorder="1" applyAlignment="1">
      <alignment horizontal="left" vertical="top" wrapText="1" indent="1"/>
    </xf>
    <xf numFmtId="0" fontId="6" fillId="4" borderId="1" xfId="0" applyNumberFormat="1" applyFont="1" applyFill="1" applyBorder="1" applyAlignment="1">
      <alignment horizontal="left" vertical="top" wrapText="1" indent="1"/>
    </xf>
    <xf numFmtId="49" fontId="6" fillId="0" borderId="0" xfId="3" applyNumberFormat="1" applyFont="1" applyFill="1" applyBorder="1" applyAlignment="1">
      <alignment horizontal="left" vertical="top" wrapText="1" indent="1"/>
    </xf>
    <xf numFmtId="49" fontId="6" fillId="4" borderId="8" xfId="3" applyNumberFormat="1" applyFont="1" applyFill="1" applyBorder="1" applyAlignment="1">
      <alignment horizontal="left" vertical="top" wrapText="1" indent="1"/>
    </xf>
    <xf numFmtId="49" fontId="6" fillId="4" borderId="1" xfId="3" applyNumberFormat="1" applyFont="1" applyFill="1" applyBorder="1" applyAlignment="1">
      <alignment horizontal="left" vertical="top" wrapText="1" indent="1"/>
    </xf>
    <xf numFmtId="49" fontId="25" fillId="0" borderId="0" xfId="0" applyNumberFormat="1" applyFont="1" applyFill="1" applyAlignment="1">
      <alignment horizontal="right" vertical="top" wrapText="1"/>
    </xf>
    <xf numFmtId="1" fontId="8" fillId="2" borderId="10" xfId="0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Alignment="1">
      <alignment horizontal="left" vertical="top" wrapText="1"/>
    </xf>
    <xf numFmtId="164" fontId="17" fillId="4" borderId="0" xfId="5" applyNumberFormat="1" applyFont="1" applyFill="1" applyBorder="1" applyAlignment="1">
      <alignment vertical="top" wrapText="1"/>
    </xf>
    <xf numFmtId="49" fontId="8" fillId="0" borderId="0" xfId="3" applyNumberFormat="1" applyFont="1" applyFill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Fill="1"/>
    <xf numFmtId="49" fontId="14" fillId="0" borderId="0" xfId="0" applyNumberFormat="1" applyFont="1" applyFill="1" applyAlignment="1">
      <alignment horizontal="right" vertical="top" wrapText="1"/>
    </xf>
    <xf numFmtId="49" fontId="14" fillId="0" borderId="0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center" vertical="top"/>
    </xf>
    <xf numFmtId="0" fontId="0" fillId="4" borderId="4" xfId="0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left" vertical="top" wrapText="1" indent="1"/>
    </xf>
    <xf numFmtId="1" fontId="9" fillId="0" borderId="10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left" vertical="top" wrapText="1" indent="1"/>
    </xf>
    <xf numFmtId="49" fontId="6" fillId="0" borderId="10" xfId="0" applyNumberFormat="1" applyFont="1" applyFill="1" applyBorder="1" applyAlignment="1">
      <alignment horizontal="left" vertical="top" wrapText="1" indent="1"/>
    </xf>
    <xf numFmtId="49" fontId="6" fillId="0" borderId="12" xfId="3" applyNumberFormat="1" applyFont="1" applyFill="1" applyBorder="1" applyAlignment="1">
      <alignment horizontal="left" vertical="top" wrapText="1" indent="1"/>
    </xf>
    <xf numFmtId="164" fontId="6" fillId="0" borderId="10" xfId="5" applyNumberFormat="1" applyFont="1" applyFill="1" applyBorder="1" applyAlignment="1">
      <alignment horizontal="right" vertical="top" wrapText="1" inden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0" borderId="13" xfId="3" applyNumberFormat="1" applyFont="1" applyFill="1" applyBorder="1" applyAlignment="1">
      <alignment horizontal="left" vertical="top" wrapText="1" indent="1"/>
    </xf>
    <xf numFmtId="10" fontId="8" fillId="2" borderId="1" xfId="0" applyNumberFormat="1" applyFont="1" applyFill="1" applyBorder="1" applyAlignment="1">
      <alignment horizontal="center" vertical="top" wrapText="1"/>
    </xf>
    <xf numFmtId="167" fontId="8" fillId="2" borderId="1" xfId="0" applyNumberFormat="1" applyFont="1" applyFill="1" applyBorder="1" applyAlignment="1">
      <alignment horizontal="center" vertical="top" wrapText="1"/>
    </xf>
    <xf numFmtId="166" fontId="8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 indent="1"/>
    </xf>
    <xf numFmtId="49" fontId="6" fillId="3" borderId="1" xfId="0" applyNumberFormat="1" applyFont="1" applyFill="1" applyBorder="1" applyAlignment="1">
      <alignment horizontal="center" vertical="top" wrapText="1"/>
    </xf>
    <xf numFmtId="10" fontId="8" fillId="3" borderId="1" xfId="0" applyNumberFormat="1" applyFont="1" applyFill="1" applyBorder="1" applyAlignment="1">
      <alignment horizontal="center" vertical="top" wrapText="1"/>
    </xf>
    <xf numFmtId="167" fontId="6" fillId="4" borderId="1" xfId="0" applyNumberFormat="1" applyFont="1" applyFill="1" applyBorder="1" applyAlignment="1">
      <alignment horizontal="center" vertical="top" wrapText="1"/>
    </xf>
    <xf numFmtId="10" fontId="6" fillId="4" borderId="1" xfId="0" applyNumberFormat="1" applyFont="1" applyFill="1" applyBorder="1" applyAlignment="1">
      <alignment horizontal="center" vertical="top" wrapText="1"/>
    </xf>
    <xf numFmtId="0" fontId="0" fillId="4" borderId="0" xfId="0" applyFont="1" applyFill="1"/>
    <xf numFmtId="0" fontId="20" fillId="4" borderId="0" xfId="0" applyFont="1" applyFill="1"/>
    <xf numFmtId="49" fontId="16" fillId="4" borderId="0" xfId="2" applyNumberFormat="1" applyFont="1" applyFill="1" applyAlignment="1">
      <alignment horizontal="left" vertical="top" wrapText="1"/>
    </xf>
    <xf numFmtId="168" fontId="6" fillId="0" borderId="1" xfId="5" applyNumberFormat="1" applyFont="1" applyFill="1" applyBorder="1" applyAlignment="1">
      <alignment horizontal="right" vertical="top" wrapText="1" indent="1"/>
    </xf>
    <xf numFmtId="0" fontId="0" fillId="4" borderId="10" xfId="0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left" vertical="top" wrapText="1" indent="1"/>
    </xf>
    <xf numFmtId="49" fontId="8" fillId="6" borderId="1" xfId="0" applyNumberFormat="1" applyFont="1" applyFill="1" applyBorder="1" applyAlignment="1">
      <alignment horizontal="left" vertical="top" wrapText="1" indent="1"/>
    </xf>
    <xf numFmtId="9" fontId="6" fillId="5" borderId="1" xfId="4" applyFont="1" applyFill="1" applyBorder="1" applyAlignment="1">
      <alignment horizontal="center" vertical="top" wrapText="1"/>
    </xf>
    <xf numFmtId="49" fontId="17" fillId="0" borderId="9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9" fillId="0" borderId="0" xfId="2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top" wrapText="1"/>
    </xf>
    <xf numFmtId="49" fontId="17" fillId="0" borderId="14" xfId="0" applyNumberFormat="1" applyFont="1" applyFill="1" applyBorder="1" applyAlignment="1">
      <alignment horizontal="left" vertical="top" wrapText="1"/>
    </xf>
    <xf numFmtId="49" fontId="11" fillId="0" borderId="0" xfId="2" applyNumberFormat="1" applyFont="1" applyFill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49" fontId="8" fillId="2" borderId="9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horizontal="left" vertical="top" wrapText="1"/>
    </xf>
    <xf numFmtId="49" fontId="16" fillId="4" borderId="0" xfId="2" applyNumberFormat="1" applyFont="1" applyFill="1" applyAlignment="1">
      <alignment horizontal="left" vertical="top" wrapText="1"/>
    </xf>
  </cellXfs>
  <cellStyles count="12">
    <cellStyle name="Excel Built-in Normal" xfId="1"/>
    <cellStyle name="Обычный" xfId="0" builtinId="0"/>
    <cellStyle name="Обычный_Лист1" xfId="2"/>
    <cellStyle name="Обычный_Лист1_1" xfId="3"/>
    <cellStyle name="Процентный" xfId="4" builtinId="5"/>
    <cellStyle name="Финансовый" xfId="5" builtinId="3"/>
    <cellStyle name="Финансовый 2" xfId="6"/>
    <cellStyle name="Финансовый 2 2" xfId="7"/>
    <cellStyle name="Финансовый 2 3" xfId="8"/>
    <cellStyle name="Финансовый 2 4" xfId="9"/>
    <cellStyle name="Финансовый 2 5" xfId="10"/>
    <cellStyle name="Финансовый_Лист1" xfId="1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75" zoomScaleNormal="75" workbookViewId="0">
      <selection activeCell="J8" sqref="J8"/>
    </sheetView>
  </sheetViews>
  <sheetFormatPr defaultRowHeight="13.2" x14ac:dyDescent="0.25"/>
  <cols>
    <col min="1" max="1" width="9" customWidth="1"/>
    <col min="2" max="2" width="26.6640625" customWidth="1"/>
    <col min="3" max="3" width="17.44140625" customWidth="1"/>
    <col min="4" max="4" width="15.88671875" customWidth="1"/>
    <col min="5" max="5" width="15.6640625" customWidth="1"/>
    <col min="6" max="6" width="16.6640625" customWidth="1"/>
    <col min="7" max="7" width="16.109375" customWidth="1"/>
    <col min="8" max="8" width="16.6640625" customWidth="1"/>
    <col min="9" max="9" width="16.109375" customWidth="1"/>
    <col min="10" max="10" width="16.33203125" customWidth="1"/>
  </cols>
  <sheetData>
    <row r="1" spans="1:11" ht="51.75" customHeight="1" x14ac:dyDescent="0.25">
      <c r="A1" s="122" t="s">
        <v>466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1" ht="15.6" hidden="1" x14ac:dyDescent="0.3">
      <c r="A2" s="131" t="s">
        <v>34</v>
      </c>
      <c r="B2" s="131"/>
      <c r="C2" s="131"/>
      <c r="D2" s="131"/>
      <c r="E2" s="131"/>
      <c r="F2" s="131"/>
      <c r="G2" s="131"/>
      <c r="H2" s="131"/>
      <c r="I2" s="131"/>
      <c r="J2" s="34"/>
    </row>
    <row r="3" spans="1:11" ht="15.75" customHeight="1" x14ac:dyDescent="0.35">
      <c r="A3" s="86"/>
      <c r="B3" s="86"/>
      <c r="C3" s="86"/>
      <c r="D3" s="86"/>
      <c r="E3" s="87"/>
      <c r="F3" s="87"/>
      <c r="G3" s="87"/>
      <c r="H3" s="86"/>
      <c r="I3" s="87"/>
      <c r="J3" s="88" t="s">
        <v>458</v>
      </c>
      <c r="K3" s="89"/>
    </row>
    <row r="4" spans="1:11" ht="12.75" customHeight="1" x14ac:dyDescent="0.25">
      <c r="A4" s="124" t="s">
        <v>16</v>
      </c>
      <c r="B4" s="124" t="s">
        <v>2</v>
      </c>
      <c r="C4" s="126" t="s">
        <v>464</v>
      </c>
      <c r="D4" s="127"/>
      <c r="E4" s="127"/>
      <c r="F4" s="127"/>
      <c r="G4" s="127"/>
      <c r="H4" s="127"/>
      <c r="I4" s="128"/>
      <c r="J4" s="124" t="s">
        <v>465</v>
      </c>
      <c r="K4" s="123"/>
    </row>
    <row r="5" spans="1:11" ht="77.25" customHeight="1" x14ac:dyDescent="0.25">
      <c r="A5" s="125"/>
      <c r="B5" s="125"/>
      <c r="C5" s="48" t="s">
        <v>9</v>
      </c>
      <c r="D5" s="48" t="s">
        <v>12</v>
      </c>
      <c r="E5" s="48" t="s">
        <v>11</v>
      </c>
      <c r="F5" s="48" t="s">
        <v>13</v>
      </c>
      <c r="G5" s="48" t="s">
        <v>10</v>
      </c>
      <c r="H5" s="48" t="s">
        <v>8</v>
      </c>
      <c r="I5" s="48" t="s">
        <v>0</v>
      </c>
      <c r="J5" s="125"/>
      <c r="K5" s="123"/>
    </row>
    <row r="6" spans="1:11" ht="14.4" x14ac:dyDescent="0.25">
      <c r="A6" s="31">
        <v>1</v>
      </c>
      <c r="B6" s="36"/>
      <c r="C6" s="35">
        <f>SUMIF('2013'!F10:F29,"Комитет по физической культуре и спорту",'2013'!G10:G29)</f>
        <v>0</v>
      </c>
      <c r="D6" s="35">
        <f>SUMIF('2013'!F10:F29,"Комитет по культуре",'2013'!G10:G29)</f>
        <v>0</v>
      </c>
      <c r="E6" s="35">
        <f>SUMIF('2013'!F10:F29,"Управление благоустройства",'2013'!G10:G29)</f>
        <v>0</v>
      </c>
      <c r="F6" s="35">
        <f>SUMIF('2013'!F10:F29,"Управление капитального строительства",'2013'!G10:G29)</f>
        <v>0</v>
      </c>
      <c r="G6" s="35">
        <f>SUMIF('2013'!F10:F29,"Управление жилищно-коммунального хозяйства",'2013'!G10:G29)</f>
        <v>1700</v>
      </c>
      <c r="H6" s="35">
        <f>SUMIF('2013'!F10:F29,"Управление образования",'2013'!G10:G29)</f>
        <v>1300</v>
      </c>
      <c r="I6" s="35">
        <f>SUMIF('2013'!F10:F29,"Администрация города",'2013'!G10:G29)</f>
        <v>0</v>
      </c>
      <c r="J6" s="32">
        <f>C6+D6+E6+G6+H6+I6+F6</f>
        <v>3000</v>
      </c>
    </row>
    <row r="7" spans="1:11" ht="14.4" x14ac:dyDescent="0.25">
      <c r="A7" s="31" t="s">
        <v>17</v>
      </c>
      <c r="B7" s="36" t="s">
        <v>19</v>
      </c>
      <c r="C7" s="35">
        <f>SUMIF('2013'!F31:F50,"Комитет по физической культуре и спорту",'2013'!G31:G50)</f>
        <v>0</v>
      </c>
      <c r="D7" s="35">
        <f>SUMIF('2013'!F31:F50,"Комитет по культуре",'2013'!G31:G50)</f>
        <v>150</v>
      </c>
      <c r="E7" s="35">
        <f>SUMIF('2013'!F30:F50,"Управление благоустройства",'2013'!G30:G50)</f>
        <v>0</v>
      </c>
      <c r="F7" s="35">
        <f>SUMIF('2013'!F30:F50,"Управление капитального строительства",'2013'!G30:G50)</f>
        <v>0</v>
      </c>
      <c r="G7" s="35">
        <f>SUMIF('2013'!F30:F50,"Управление жилищно-коммунального хозяйства",'2013'!G30:G50)</f>
        <v>850</v>
      </c>
      <c r="H7" s="35">
        <f>SUMIF('2013'!F30:F50,"Управление образования",'2013'!G30:G50)</f>
        <v>2000</v>
      </c>
      <c r="I7" s="35">
        <f>SUMIF('2013'!F30:F50,"Администрация города",'2013'!G30:G50)</f>
        <v>0</v>
      </c>
      <c r="J7" s="32">
        <f t="shared" ref="J7:J21" si="0">C7+D7+E7+G7+H7+I7+F7</f>
        <v>3000</v>
      </c>
    </row>
    <row r="8" spans="1:11" ht="14.4" x14ac:dyDescent="0.25">
      <c r="A8" s="31">
        <v>3</v>
      </c>
      <c r="B8" s="36" t="s">
        <v>32</v>
      </c>
      <c r="C8" s="35">
        <f>SUMIF('2013'!F52:F73,"Комитет по физической культуре и спорту",'2013'!G52:G73)</f>
        <v>0</v>
      </c>
      <c r="D8" s="35">
        <f>SUMIF('2013'!F52:F73,"Комитет по культуре",'2013'!G52:G73)</f>
        <v>150</v>
      </c>
      <c r="E8" s="35">
        <f>SUMIF('2013'!F52:F73,"Управление благоустройства",'2013'!G52:G73)</f>
        <v>0</v>
      </c>
      <c r="F8" s="35">
        <f>SUMIF('2013'!F13:F30,"Управление капитального строительства",'2013'!G13:G30)</f>
        <v>0</v>
      </c>
      <c r="G8" s="35">
        <f>SUMIF('2013'!F52:F73,"Управление жилищно-коммунального хозяйства",'2013'!G52:G73)</f>
        <v>730</v>
      </c>
      <c r="H8" s="35">
        <f>SUMIF('2013'!F52:F73,"Управление образования",'2013'!G52:G73)</f>
        <v>2050</v>
      </c>
      <c r="I8" s="35">
        <f>SUMIF('2013'!F52:F73,"Администрация города",'2013'!G52:G73)</f>
        <v>0</v>
      </c>
      <c r="J8" s="32">
        <f t="shared" si="0"/>
        <v>2930</v>
      </c>
    </row>
    <row r="9" spans="1:11" ht="14.4" x14ac:dyDescent="0.25">
      <c r="A9" s="31">
        <v>4</v>
      </c>
      <c r="B9" s="36" t="s">
        <v>21</v>
      </c>
      <c r="C9" s="35">
        <f>SUMIF('2013'!F76:F93,"Комитет по физической культуре и спорту",'2013'!G76:G93)</f>
        <v>0</v>
      </c>
      <c r="D9" s="35">
        <f>SUMIF('2013'!F76:F93,"Комитет по культуре",'2013'!G76:G93)</f>
        <v>100</v>
      </c>
      <c r="E9" s="35">
        <f>SUMIF('2013'!F76:F93,"Управление благоустройства",'2013'!G76:G93)</f>
        <v>100</v>
      </c>
      <c r="F9" s="35">
        <f>SUMIF('2013'!F76:F93,"Управление капитального строительства",'2013'!G76:G93)</f>
        <v>0</v>
      </c>
      <c r="G9" s="35">
        <f>SUMIF('2013'!F76:F93,"Управление жилищно-коммунального хозяйства",'2013'!G76:G93)</f>
        <v>1050</v>
      </c>
      <c r="H9" s="35">
        <f>SUMIF('2013'!F76:F93,"Управление образования",'2013'!G76:G93)</f>
        <v>1750</v>
      </c>
      <c r="I9" s="35">
        <f>SUMIF('2013'!F76:F88,"Администрация города",'2013'!G76:G88)</f>
        <v>0</v>
      </c>
      <c r="J9" s="32">
        <f t="shared" si="0"/>
        <v>3000</v>
      </c>
    </row>
    <row r="10" spans="1:11" ht="14.4" x14ac:dyDescent="0.25">
      <c r="A10" s="31">
        <v>5</v>
      </c>
      <c r="B10" s="36" t="s">
        <v>22</v>
      </c>
      <c r="C10" s="35">
        <f>SUMIF('2013'!F95:F114,"Комитет по физической культуре и спорту",'2013'!G95:G114)</f>
        <v>0</v>
      </c>
      <c r="D10" s="35">
        <f>SUMIF('2013'!F95:F114,"Комитет по культуре",'2013'!G95:G114)</f>
        <v>0</v>
      </c>
      <c r="E10" s="35">
        <f>SUMIF('2013'!F95:F114,"Управление благоустройства",'2013'!G95:G114)</f>
        <v>400</v>
      </c>
      <c r="F10" s="35">
        <f>SUMIF('2013'!F95:F114,"Управление капитального строительства",'2013'!G95:G114)</f>
        <v>0</v>
      </c>
      <c r="G10" s="35">
        <f>SUMIF('2013'!F95:F114,"Управление жилищно-коммунального хозяйства",'2013'!G95:G114)</f>
        <v>1750</v>
      </c>
      <c r="H10" s="35">
        <f>SUMIF('2013'!F95:F114,"Управление образования",'2013'!G95:G114)</f>
        <v>850</v>
      </c>
      <c r="I10" s="35">
        <f>SUMIF('2013'!F95:F114,"Администрация города",'2013'!G95:G114)</f>
        <v>0</v>
      </c>
      <c r="J10" s="32">
        <f t="shared" si="0"/>
        <v>3000</v>
      </c>
    </row>
    <row r="11" spans="1:11" ht="14.4" x14ac:dyDescent="0.25">
      <c r="A11" s="31">
        <v>6</v>
      </c>
      <c r="B11" s="36" t="s">
        <v>23</v>
      </c>
      <c r="C11" s="35">
        <f>SUMIF('2013'!F116:F128,"Комитет по физической культуре и спорту",'2013'!G116:G128)</f>
        <v>400</v>
      </c>
      <c r="D11" s="35">
        <f>SUMIF('2013'!F116:F128,"Комитет по культуре",'2013'!G116:G128)</f>
        <v>0</v>
      </c>
      <c r="E11" s="35">
        <f>SUMIF('2013'!F116:F128,"Управление благоустройства",'2013'!G116:G128)</f>
        <v>0</v>
      </c>
      <c r="F11" s="35">
        <f>SUMIF('2013'!F116:F128,"Управление капитального строительства",'2013'!G116:G128)</f>
        <v>0</v>
      </c>
      <c r="G11" s="35">
        <f>SUMIF('2013'!F116:F128,"Управление жилищно-коммунального хозяйства",'2013'!G116:G128)</f>
        <v>1200</v>
      </c>
      <c r="H11" s="35">
        <f>SUMIF('2013'!F116:F128,"Управление образования",'2013'!G116:G128)</f>
        <v>1400</v>
      </c>
      <c r="I11" s="35">
        <f>SUMIF('2013'!F115:F128,"Администрация города",'2013'!G115:G128)</f>
        <v>0</v>
      </c>
      <c r="J11" s="32">
        <f t="shared" si="0"/>
        <v>3000</v>
      </c>
    </row>
    <row r="12" spans="1:11" ht="14.4" x14ac:dyDescent="0.25">
      <c r="A12" s="31">
        <v>7</v>
      </c>
      <c r="B12" s="36" t="s">
        <v>200</v>
      </c>
      <c r="C12" s="35">
        <f>SUMIF('2013'!F130:F154,"Комитет по физической культуре и спорту",'2013'!G130:G154)</f>
        <v>200</v>
      </c>
      <c r="D12" s="35">
        <f>SUMIF('2013'!F130:F154,"Комитет по культуре",'2013'!G130:G154)</f>
        <v>0</v>
      </c>
      <c r="E12" s="35">
        <f>SUMIF('2013'!F130:F154,"Управление благоустройства",'2013'!G130:G154)</f>
        <v>0</v>
      </c>
      <c r="F12" s="35">
        <f>SUMIF('2013'!F130:F154,"Управление капитального строительства",'2013'!G130:G154)</f>
        <v>140</v>
      </c>
      <c r="G12" s="35">
        <f>SUMIF('2013'!F130:F154,"Управление жилищно-коммунального хозяйства",'2013'!G130:G154)</f>
        <v>626</v>
      </c>
      <c r="H12" s="35">
        <f>SUMIF('2013'!F130:F154,"Управление образования",'2013'!G130:G154)</f>
        <v>1800</v>
      </c>
      <c r="I12" s="35">
        <f>SUMIF('2013'!F130:F154,"Администрация города",'2013'!G130:G154)</f>
        <v>0</v>
      </c>
      <c r="J12" s="32">
        <f t="shared" si="0"/>
        <v>2766</v>
      </c>
    </row>
    <row r="13" spans="1:11" ht="14.4" x14ac:dyDescent="0.25">
      <c r="A13" s="31">
        <v>8</v>
      </c>
      <c r="B13" s="36" t="s">
        <v>24</v>
      </c>
      <c r="C13" s="35">
        <f>SUMIF('2013'!F159:F182,"Комитет по физической культуре и спорту",'2013'!G159:G182)</f>
        <v>600</v>
      </c>
      <c r="D13" s="35">
        <f>SUMIF('2013'!F159:F182,"Комитет по культуре",'2013'!G159:G182)</f>
        <v>255</v>
      </c>
      <c r="E13" s="35">
        <f>SUMIF('2013'!F159:F182,"Управление благоустройства",'2013'!G159:G182)</f>
        <v>100</v>
      </c>
      <c r="F13" s="35">
        <f>SUMIF('2013'!F159:F182,"Управление капитального строительства",'2013'!G159:G182)</f>
        <v>0</v>
      </c>
      <c r="G13" s="35">
        <f>SUMIF('2013'!F159:F182,"Управление жилищно-коммунального хозяйства",'2013'!G159:G182)</f>
        <v>750</v>
      </c>
      <c r="H13" s="35">
        <f>SUMIF('2013'!F159:F182,"Управление образования",'2013'!G159:G182)</f>
        <v>1245</v>
      </c>
      <c r="I13" s="35">
        <f>SUMIF('2013'!F159:F182,"Администрация города",'2013'!G159:G182)</f>
        <v>50</v>
      </c>
      <c r="J13" s="32">
        <f t="shared" si="0"/>
        <v>3000</v>
      </c>
    </row>
    <row r="14" spans="1:11" ht="14.4" x14ac:dyDescent="0.25">
      <c r="A14" s="31">
        <v>9</v>
      </c>
      <c r="B14" s="36" t="s">
        <v>25</v>
      </c>
      <c r="C14" s="35">
        <f>SUMIF('2013'!F184:F201,"Комитет по физической культуре и спорту",'2013'!G184:G201)</f>
        <v>0</v>
      </c>
      <c r="D14" s="35">
        <f>SUMIF('2013'!F184:F201,"Комитет по культуре",'2013'!G184:G201)</f>
        <v>550</v>
      </c>
      <c r="E14" s="35">
        <f>SUMIF('2013'!F184:F201,"Управление благоустройства",'2013'!G184:G201)</f>
        <v>50</v>
      </c>
      <c r="F14" s="35">
        <f>SUMIF('2013'!F184:F201,"Управление капитального строительства",'2013'!G184:G201)</f>
        <v>0</v>
      </c>
      <c r="G14" s="35">
        <f>SUMIF('2013'!F184:F201,"Управление жилищно-коммунального хозяйства",'2013'!G184:G201)</f>
        <v>1100</v>
      </c>
      <c r="H14" s="35">
        <f>SUMIF('2013'!F184:F201,"Управление образования",'2013'!G184:G201)</f>
        <v>1244.223</v>
      </c>
      <c r="I14" s="35">
        <f>SUMIF('2013'!F184:F201,"Администрация города",'2013'!G184:G201)</f>
        <v>0</v>
      </c>
      <c r="J14" s="32">
        <f t="shared" si="0"/>
        <v>2944.223</v>
      </c>
    </row>
    <row r="15" spans="1:11" ht="14.4" x14ac:dyDescent="0.25">
      <c r="A15" s="31">
        <v>10</v>
      </c>
      <c r="B15" s="36" t="s">
        <v>26</v>
      </c>
      <c r="C15" s="35">
        <f>SUMIF('2013'!F204:F220,"Комитет по физической культуре и спорту",'2013'!G204:G220)</f>
        <v>100</v>
      </c>
      <c r="D15" s="35">
        <f>SUMIF('2013'!F204:F220,"Комитет по культуре",'2013'!G204:G220)</f>
        <v>0</v>
      </c>
      <c r="E15" s="35">
        <f>SUMIF('2013'!F204:F220,"Управление благоустройства",'2013'!G204:G220)</f>
        <v>500</v>
      </c>
      <c r="F15" s="35">
        <f>SUMIF('2013'!F204:F220,"Управление капитального строительства",'2013'!G204:G220)</f>
        <v>0</v>
      </c>
      <c r="G15" s="35">
        <f>SUMIF('2013'!F204:F220,"Управление жилищно-коммунального хозяйства",'2013'!G204:G220)</f>
        <v>350</v>
      </c>
      <c r="H15" s="35">
        <f>SUMIF('2013'!F204:F220,"Управление образования",'2013'!G204:G220)</f>
        <v>2050</v>
      </c>
      <c r="I15" s="35">
        <f>SUMIF('2013'!F204:F220,"Администрация города",'2013'!G204:G220)</f>
        <v>0</v>
      </c>
      <c r="J15" s="32">
        <f t="shared" si="0"/>
        <v>3000</v>
      </c>
    </row>
    <row r="16" spans="1:11" ht="14.4" x14ac:dyDescent="0.25">
      <c r="A16" s="31">
        <v>11</v>
      </c>
      <c r="B16" s="36" t="s">
        <v>27</v>
      </c>
      <c r="C16" s="35">
        <f>SUMIF('2013'!F222:F232,"Комитет по физической культуре и спорту",'2013'!G222:G232)</f>
        <v>0</v>
      </c>
      <c r="D16" s="35">
        <f>SUMIF('2013'!F222:F232,"Комитет по культуре",'2013'!G222:G232)</f>
        <v>150</v>
      </c>
      <c r="E16" s="35">
        <f>SUMIF('2013'!F222:F232,"Управление благоустройства",'2013'!G222:G232)</f>
        <v>1500</v>
      </c>
      <c r="F16" s="35">
        <f>SUMIF('2013'!F222:F232,"Управление капитального строительства",'2013'!G222:G232)</f>
        <v>0</v>
      </c>
      <c r="G16" s="35">
        <f>SUMIF('2013'!F222:F232,"Управление жилищно-коммунального хозяйства",'2013'!G222:G232)</f>
        <v>90</v>
      </c>
      <c r="H16" s="35">
        <f>SUMIF('2013'!F222:F232,"Управление образования",'2013'!G222:G232)</f>
        <v>1060</v>
      </c>
      <c r="I16" s="35">
        <f>SUMIF('2013'!F222:F232,"Администрация города",'2013'!G222:G232)</f>
        <v>200</v>
      </c>
      <c r="J16" s="32">
        <f t="shared" si="0"/>
        <v>3000</v>
      </c>
    </row>
    <row r="17" spans="1:10" ht="14.4" x14ac:dyDescent="0.25">
      <c r="A17" s="31">
        <v>12</v>
      </c>
      <c r="B17" s="36" t="s">
        <v>28</v>
      </c>
      <c r="C17" s="35">
        <f>SUMIF('2013'!F234:F265,"Комитет по физической культуре и спорту",'2013'!G234:G265)</f>
        <v>100</v>
      </c>
      <c r="D17" s="35">
        <f>SUMIF('2013'!F234:F265,"Комитет по культуре",'2013'!G234:G265)</f>
        <v>100</v>
      </c>
      <c r="E17" s="35">
        <f>SUMIF('2013'!F234:F265,"Управление благоустройства",'2013'!G234:G265)</f>
        <v>150</v>
      </c>
      <c r="F17" s="35">
        <f>SUMIF('2013'!F234:F265,"Управление капитального строительства",'2013'!G234:G265)</f>
        <v>60</v>
      </c>
      <c r="G17" s="35">
        <f>SUMIF('2013'!F234:F265,"Управление жилищно-коммунального хозяйства",'2013'!G234:G265)</f>
        <v>1210</v>
      </c>
      <c r="H17" s="35">
        <f>SUMIF('2013'!F234:F265,"Управление образования",'2013'!G234:G265)</f>
        <v>1380</v>
      </c>
      <c r="I17" s="35">
        <f>SUMIF('2013'!F234:F265,"Администрация города",'2013'!G234:G265)</f>
        <v>0</v>
      </c>
      <c r="J17" s="32">
        <f t="shared" si="0"/>
        <v>3000</v>
      </c>
    </row>
    <row r="18" spans="1:10" ht="14.4" x14ac:dyDescent="0.25">
      <c r="A18" s="31">
        <v>13</v>
      </c>
      <c r="B18" s="36" t="s">
        <v>29</v>
      </c>
      <c r="C18" s="35">
        <f>SUMIF('2013'!F267:F305,"Комитет по физической культуре и спорту",'2013'!G267:G305)</f>
        <v>100</v>
      </c>
      <c r="D18" s="35">
        <f>SUMIF('2013'!F267:F305,"Комитет по культуре",'2013'!G267:G305)</f>
        <v>100</v>
      </c>
      <c r="E18" s="35">
        <f>SUMIF('2013'!F267:F305,"Управление благоустройства",'2013'!G267:G305)</f>
        <v>50</v>
      </c>
      <c r="F18" s="35">
        <f>SUMIF('2013'!F267:F305,"Управление капитального строительства",'2013'!G267:G305)</f>
        <v>0</v>
      </c>
      <c r="G18" s="35">
        <f>SUMIF('2013'!F267:F305,"Управление жилищно-коммунального хозяйства",'2013'!G267:G305)</f>
        <v>2314</v>
      </c>
      <c r="H18" s="35">
        <f>SUMIF('2013'!F267:F305,"Управление образования",'2013'!G267:G305)</f>
        <v>400</v>
      </c>
      <c r="I18" s="35">
        <f>SUMIF('2013'!F267:F305,"Администрация города",'2013'!G267:G305)</f>
        <v>0</v>
      </c>
      <c r="J18" s="32">
        <f t="shared" si="0"/>
        <v>2964</v>
      </c>
    </row>
    <row r="19" spans="1:10" ht="14.4" x14ac:dyDescent="0.25">
      <c r="A19" s="31">
        <v>14</v>
      </c>
      <c r="B19" s="36" t="s">
        <v>30</v>
      </c>
      <c r="C19" s="35">
        <f>SUMIF('2013'!F308:F327,"Комитет по физической культуре и спорту",'2013'!G308:G327)</f>
        <v>0</v>
      </c>
      <c r="D19" s="35">
        <f>SUMIF('2013'!F308:F327,"Комитет по культуре",'2013'!G308:G327)</f>
        <v>200</v>
      </c>
      <c r="E19" s="35">
        <f>SUMIF('2013'!F308:F327,"Управление благоустройства",'2013'!G308:G327)</f>
        <v>0</v>
      </c>
      <c r="F19" s="35">
        <f>SUMIF('2013'!F308:F327,"Управление капитального строительства",'2013'!G308:G327)</f>
        <v>200</v>
      </c>
      <c r="G19" s="35">
        <f>SUMIF('2013'!F308:F327,"Управление жилищно-коммунального хозяйства",'2013'!G308:G327)</f>
        <v>1000</v>
      </c>
      <c r="H19" s="35">
        <f>SUMIF('2013'!F308:F327,"Управление образования",'2013'!G308:G327)</f>
        <v>1600</v>
      </c>
      <c r="I19" s="35">
        <f>SUMIF('2013'!F308:F327,"Администрация города",'2013'!G308:G327)</f>
        <v>0</v>
      </c>
      <c r="J19" s="32">
        <f t="shared" si="0"/>
        <v>3000</v>
      </c>
    </row>
    <row r="20" spans="1:10" ht="14.4" x14ac:dyDescent="0.25">
      <c r="A20" s="31">
        <v>15</v>
      </c>
      <c r="B20" s="36" t="s">
        <v>33</v>
      </c>
      <c r="C20" s="35">
        <f>SUMIF('2013'!F328:F339,"Комитет по физической культуре и спорту",'2013'!G328:G339)</f>
        <v>150</v>
      </c>
      <c r="D20" s="35">
        <f>SUMIF('2013'!F328:F339,"Комитет по культуре",'2013'!G328:G339)</f>
        <v>0</v>
      </c>
      <c r="E20" s="35">
        <f>SUMIF('2013'!F328:F339,"Управление благоустройства",'2013'!G328:G339)</f>
        <v>1583.5</v>
      </c>
      <c r="F20" s="35">
        <f>SUMIF('2013'!F328:F339,"Управление капитального строительства",'2013'!G328:G339)</f>
        <v>0</v>
      </c>
      <c r="G20" s="35">
        <f>SUMIF('2013'!F328:F339,"Управление жилищно-коммунального хозяйства",'2013'!G328:G339)</f>
        <v>1266.5</v>
      </c>
      <c r="H20" s="35">
        <f>SUMIF('2013'!F328:F339,"Управление образования",'2013'!G328:G339)</f>
        <v>0</v>
      </c>
      <c r="I20" s="35">
        <f>SUMIF('2013'!F328:F339,"Администрация города",'2013'!G328:G339)</f>
        <v>0</v>
      </c>
      <c r="J20" s="32">
        <f t="shared" si="0"/>
        <v>3000</v>
      </c>
    </row>
    <row r="21" spans="1:10" ht="31.5" customHeight="1" x14ac:dyDescent="0.25">
      <c r="A21" s="129" t="s">
        <v>35</v>
      </c>
      <c r="B21" s="130"/>
      <c r="C21" s="35">
        <f>SUMIF('2013'!F341:F363,"Комитет по физической культуре и спорту",'2013'!G341:G363)</f>
        <v>1400</v>
      </c>
      <c r="D21" s="35">
        <f>SUMIF('2013'!F341:F363,"Комитет по культуре",'2013'!G341:G363)</f>
        <v>370</v>
      </c>
      <c r="E21" s="35">
        <f>SUMIF('2013'!F341:F363,"Управление благоустройства",'2013'!G341:G363)</f>
        <v>350</v>
      </c>
      <c r="F21" s="35">
        <f>SUMIF('2013'!F341:F363,"Управление капитального строительства",'2013'!G341:G363)</f>
        <v>0</v>
      </c>
      <c r="G21" s="35">
        <f>SUMIF('2013'!F341:F363,"Управление жилищно-коммунального хозяйства",'2013'!G341:G363)</f>
        <v>200</v>
      </c>
      <c r="H21" s="35">
        <f>SUMIF('2013'!F341:F363,"Управление образования",'2013'!G341:G363)</f>
        <v>480</v>
      </c>
      <c r="I21" s="35">
        <f>SUMIF('2013'!F341:F363,"Администрация города",'2013'!G341:G363)</f>
        <v>0</v>
      </c>
      <c r="J21" s="32">
        <f t="shared" si="0"/>
        <v>2800</v>
      </c>
    </row>
    <row r="22" spans="1:10" ht="14.4" x14ac:dyDescent="0.25">
      <c r="A22" s="120" t="s">
        <v>15</v>
      </c>
      <c r="B22" s="121"/>
      <c r="C22" s="33">
        <f t="shared" ref="C22:J22" si="1">SUM(C6:C21)</f>
        <v>3050</v>
      </c>
      <c r="D22" s="33">
        <f t="shared" si="1"/>
        <v>2125</v>
      </c>
      <c r="E22" s="33">
        <f t="shared" si="1"/>
        <v>4783.5</v>
      </c>
      <c r="F22" s="33">
        <f t="shared" si="1"/>
        <v>400</v>
      </c>
      <c r="G22" s="33">
        <f t="shared" si="1"/>
        <v>16186.5</v>
      </c>
      <c r="H22" s="33">
        <f t="shared" si="1"/>
        <v>20609.222999999998</v>
      </c>
      <c r="I22" s="33">
        <f t="shared" si="1"/>
        <v>250</v>
      </c>
      <c r="J22" s="33">
        <f t="shared" si="1"/>
        <v>47404.222999999998</v>
      </c>
    </row>
    <row r="23" spans="1:10" ht="14.4" x14ac:dyDescent="0.25">
      <c r="D23" s="39"/>
      <c r="E23" s="22"/>
      <c r="F23" s="22"/>
      <c r="G23" s="22"/>
      <c r="H23" s="22"/>
    </row>
    <row r="24" spans="1:10" x14ac:dyDescent="0.25">
      <c r="E24" s="22"/>
      <c r="F24" s="22"/>
      <c r="G24" s="45"/>
      <c r="H24" s="22"/>
    </row>
    <row r="25" spans="1:10" ht="14.4" x14ac:dyDescent="0.25">
      <c r="E25" s="22"/>
      <c r="F25" s="22"/>
      <c r="G25" s="22"/>
      <c r="H25" s="22"/>
      <c r="I25" t="s">
        <v>18</v>
      </c>
      <c r="J25" s="84">
        <f>J22-C22-D22-E22-F22-G22-H22-I22</f>
        <v>0</v>
      </c>
    </row>
    <row r="26" spans="1:10" x14ac:dyDescent="0.25">
      <c r="A26" s="26"/>
      <c r="B26" s="26"/>
      <c r="C26" s="26"/>
      <c r="E26" s="26"/>
      <c r="F26" s="26"/>
      <c r="G26" s="26"/>
      <c r="H26" s="26"/>
      <c r="I26" s="26"/>
      <c r="J26" s="26"/>
    </row>
    <row r="27" spans="1:10" ht="14.4" x14ac:dyDescent="0.35">
      <c r="D27" s="26"/>
      <c r="I27" s="85" t="s">
        <v>463</v>
      </c>
      <c r="J27" s="25">
        <f>48000-J22</f>
        <v>595.77700000000186</v>
      </c>
    </row>
  </sheetData>
  <mergeCells count="9">
    <mergeCell ref="A22:B22"/>
    <mergeCell ref="A1:J1"/>
    <mergeCell ref="K4:K5"/>
    <mergeCell ref="B4:B5"/>
    <mergeCell ref="A4:A5"/>
    <mergeCell ref="C4:I4"/>
    <mergeCell ref="A21:B21"/>
    <mergeCell ref="J4:J5"/>
    <mergeCell ref="A2:I2"/>
  </mergeCells>
  <phoneticPr fontId="13" type="noConversion"/>
  <pageMargins left="0.19685039370078741" right="0.19685039370078741" top="0.98425196850393704" bottom="0.19685039370078741" header="0.19685039370078741" footer="0.19685039370078741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M372"/>
  <sheetViews>
    <sheetView tabSelected="1" view="pageBreakPreview" topLeftCell="D1" zoomScale="60" zoomScaleNormal="56" workbookViewId="0">
      <selection activeCell="L353" sqref="L353"/>
    </sheetView>
  </sheetViews>
  <sheetFormatPr defaultRowHeight="13.2" outlineLevelRow="1" x14ac:dyDescent="0.25"/>
  <cols>
    <col min="1" max="1" width="8.6640625" customWidth="1"/>
    <col min="2" max="2" width="6" style="19" customWidth="1"/>
    <col min="3" max="3" width="20.88671875" customWidth="1"/>
    <col min="4" max="4" width="47.5546875" customWidth="1"/>
    <col min="5" max="5" width="36.5546875" customWidth="1"/>
    <col min="6" max="6" width="31.88671875" customWidth="1"/>
    <col min="7" max="7" width="17" customWidth="1"/>
    <col min="8" max="8" width="18.33203125" customWidth="1"/>
    <col min="9" max="9" width="15.33203125" customWidth="1"/>
    <col min="10" max="10" width="16.109375" customWidth="1"/>
    <col min="11" max="11" width="30.109375" customWidth="1"/>
    <col min="12" max="12" width="27.5546875" customWidth="1"/>
    <col min="13" max="13" width="14.109375" customWidth="1"/>
    <col min="14" max="14" width="14.5546875" customWidth="1"/>
  </cols>
  <sheetData>
    <row r="1" spans="1:13" ht="14.4" x14ac:dyDescent="0.25">
      <c r="G1" s="140" t="s">
        <v>504</v>
      </c>
      <c r="H1" s="140"/>
      <c r="I1" s="83"/>
      <c r="J1" s="83"/>
      <c r="K1" s="83"/>
    </row>
    <row r="2" spans="1:13" ht="16.5" customHeight="1" x14ac:dyDescent="0.25">
      <c r="G2" s="140" t="s">
        <v>505</v>
      </c>
      <c r="H2" s="140"/>
      <c r="I2" s="83"/>
      <c r="J2" s="83"/>
      <c r="K2" s="83"/>
    </row>
    <row r="3" spans="1:13" ht="16.5" customHeight="1" x14ac:dyDescent="0.25">
      <c r="G3" s="140" t="s">
        <v>459</v>
      </c>
      <c r="H3" s="140"/>
      <c r="I3" s="83"/>
      <c r="J3" s="83"/>
      <c r="K3" s="83"/>
    </row>
    <row r="4" spans="1:13" ht="14.4" x14ac:dyDescent="0.25">
      <c r="G4" s="140" t="s">
        <v>506</v>
      </c>
      <c r="H4" s="140"/>
      <c r="I4" s="83"/>
      <c r="J4" s="83" t="s">
        <v>507</v>
      </c>
      <c r="K4" s="83"/>
    </row>
    <row r="5" spans="1:13" ht="14.4" x14ac:dyDescent="0.25">
      <c r="G5" s="83"/>
      <c r="H5" s="83"/>
      <c r="I5" s="83"/>
      <c r="J5" s="83"/>
      <c r="K5" s="83"/>
    </row>
    <row r="6" spans="1:13" ht="21" x14ac:dyDescent="0.4">
      <c r="C6" s="111" t="s">
        <v>530</v>
      </c>
      <c r="D6" s="45"/>
      <c r="E6" s="45"/>
      <c r="F6" s="45"/>
      <c r="G6" s="112"/>
      <c r="H6" s="112"/>
      <c r="I6" s="83"/>
      <c r="J6" s="83"/>
      <c r="K6" s="83"/>
    </row>
    <row r="7" spans="1:13" ht="16.2" x14ac:dyDescent="0.25">
      <c r="A7" s="1"/>
      <c r="B7" s="2"/>
      <c r="C7" s="3"/>
      <c r="D7" s="4"/>
      <c r="E7" s="4"/>
      <c r="F7" s="4"/>
      <c r="G7" s="5"/>
      <c r="H7" s="81" t="s">
        <v>458</v>
      </c>
      <c r="I7" s="81"/>
      <c r="J7" s="81"/>
      <c r="K7" s="81"/>
      <c r="L7" s="81"/>
    </row>
    <row r="8" spans="1:13" s="44" customFormat="1" ht="57.6" x14ac:dyDescent="0.25">
      <c r="A8" s="42" t="s">
        <v>438</v>
      </c>
      <c r="B8" s="43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48" t="s">
        <v>455</v>
      </c>
      <c r="H8" s="42" t="s">
        <v>6</v>
      </c>
      <c r="I8" s="42" t="s">
        <v>490</v>
      </c>
      <c r="J8" s="42" t="s">
        <v>491</v>
      </c>
      <c r="K8" s="42" t="s">
        <v>492</v>
      </c>
      <c r="L8" s="42"/>
      <c r="M8" s="42"/>
    </row>
    <row r="9" spans="1:13" s="44" customFormat="1" ht="15.75" customHeight="1" x14ac:dyDescent="0.25">
      <c r="A9" s="6">
        <v>1</v>
      </c>
      <c r="B9" s="6"/>
      <c r="C9" s="7" t="s">
        <v>508</v>
      </c>
      <c r="D9" s="7"/>
      <c r="E9" s="7" t="s">
        <v>7</v>
      </c>
      <c r="F9" s="7"/>
      <c r="G9" s="8">
        <f>SUM(G10:G29)</f>
        <v>3000</v>
      </c>
      <c r="H9" s="9"/>
      <c r="I9" s="103">
        <f>SUM(I10:I29)</f>
        <v>0</v>
      </c>
      <c r="J9" s="102">
        <f>I9/G9</f>
        <v>0</v>
      </c>
      <c r="K9" s="9"/>
      <c r="L9" s="9"/>
      <c r="M9" s="49"/>
    </row>
    <row r="10" spans="1:13" s="44" customFormat="1" ht="45" customHeight="1" outlineLevel="1" x14ac:dyDescent="0.25">
      <c r="A10" s="10">
        <v>1</v>
      </c>
      <c r="B10" s="11">
        <v>1</v>
      </c>
      <c r="C10" s="57"/>
      <c r="D10" s="13" t="s">
        <v>109</v>
      </c>
      <c r="E10" s="38" t="s">
        <v>55</v>
      </c>
      <c r="F10" s="47" t="s">
        <v>10</v>
      </c>
      <c r="G10" s="15">
        <v>200</v>
      </c>
      <c r="H10" s="14" t="s">
        <v>418</v>
      </c>
      <c r="I10" s="108">
        <v>0</v>
      </c>
      <c r="J10" s="109">
        <f t="shared" ref="J10:J72" si="0">I10/G10</f>
        <v>0</v>
      </c>
      <c r="K10" s="14" t="s">
        <v>533</v>
      </c>
      <c r="M10" s="50"/>
    </row>
    <row r="11" spans="1:13" s="44" customFormat="1" ht="45" customHeight="1" outlineLevel="1" x14ac:dyDescent="0.25">
      <c r="A11" s="10">
        <v>1</v>
      </c>
      <c r="B11" s="11">
        <v>2</v>
      </c>
      <c r="C11" s="57"/>
      <c r="D11" s="13" t="s">
        <v>110</v>
      </c>
      <c r="E11" s="38" t="s">
        <v>55</v>
      </c>
      <c r="F11" s="47" t="s">
        <v>10</v>
      </c>
      <c r="G11" s="15">
        <v>150</v>
      </c>
      <c r="H11" s="14" t="s">
        <v>418</v>
      </c>
      <c r="I11" s="108">
        <v>0</v>
      </c>
      <c r="J11" s="109">
        <f t="shared" si="0"/>
        <v>0</v>
      </c>
      <c r="K11" s="14" t="s">
        <v>533</v>
      </c>
      <c r="L11" s="52"/>
      <c r="M11" s="50"/>
    </row>
    <row r="12" spans="1:13" s="44" customFormat="1" ht="45" customHeight="1" outlineLevel="1" x14ac:dyDescent="0.25">
      <c r="A12" s="10">
        <v>1</v>
      </c>
      <c r="B12" s="11">
        <v>3</v>
      </c>
      <c r="C12" s="37"/>
      <c r="D12" s="13" t="s">
        <v>111</v>
      </c>
      <c r="E12" s="38" t="s">
        <v>55</v>
      </c>
      <c r="F12" s="47" t="s">
        <v>10</v>
      </c>
      <c r="G12" s="15">
        <v>150</v>
      </c>
      <c r="H12" s="14" t="s">
        <v>418</v>
      </c>
      <c r="I12" s="108">
        <v>0</v>
      </c>
      <c r="J12" s="109">
        <f t="shared" si="0"/>
        <v>0</v>
      </c>
      <c r="K12" s="14" t="s">
        <v>533</v>
      </c>
      <c r="M12" s="50"/>
    </row>
    <row r="13" spans="1:13" s="44" customFormat="1" ht="43.2" outlineLevel="1" x14ac:dyDescent="0.25">
      <c r="A13" s="10">
        <v>1</v>
      </c>
      <c r="B13" s="11">
        <v>4</v>
      </c>
      <c r="C13" s="37"/>
      <c r="D13" s="13" t="s">
        <v>112</v>
      </c>
      <c r="E13" s="38" t="s">
        <v>55</v>
      </c>
      <c r="F13" s="47" t="s">
        <v>10</v>
      </c>
      <c r="G13" s="15">
        <v>150</v>
      </c>
      <c r="H13" s="14" t="s">
        <v>418</v>
      </c>
      <c r="I13" s="108">
        <v>0</v>
      </c>
      <c r="J13" s="109">
        <f t="shared" si="0"/>
        <v>0</v>
      </c>
      <c r="K13" s="14" t="s">
        <v>533</v>
      </c>
      <c r="M13" s="50"/>
    </row>
    <row r="14" spans="1:13" s="44" customFormat="1" ht="43.2" outlineLevel="1" x14ac:dyDescent="0.25">
      <c r="A14" s="10">
        <v>1</v>
      </c>
      <c r="B14" s="11">
        <v>5</v>
      </c>
      <c r="C14" s="37"/>
      <c r="D14" s="13" t="s">
        <v>113</v>
      </c>
      <c r="E14" s="38" t="s">
        <v>55</v>
      </c>
      <c r="F14" s="47" t="s">
        <v>10</v>
      </c>
      <c r="G14" s="15">
        <v>150</v>
      </c>
      <c r="H14" s="14" t="s">
        <v>418</v>
      </c>
      <c r="I14" s="108">
        <v>0</v>
      </c>
      <c r="J14" s="109">
        <f t="shared" si="0"/>
        <v>0</v>
      </c>
      <c r="K14" s="14" t="s">
        <v>533</v>
      </c>
      <c r="M14" s="50"/>
    </row>
    <row r="15" spans="1:13" s="44" customFormat="1" ht="43.2" outlineLevel="1" x14ac:dyDescent="0.25">
      <c r="A15" s="10">
        <v>1</v>
      </c>
      <c r="B15" s="11">
        <v>6</v>
      </c>
      <c r="C15" s="37"/>
      <c r="D15" s="13" t="s">
        <v>114</v>
      </c>
      <c r="E15" s="38" t="s">
        <v>55</v>
      </c>
      <c r="F15" s="47" t="s">
        <v>10</v>
      </c>
      <c r="G15" s="15">
        <v>150</v>
      </c>
      <c r="H15" s="14" t="s">
        <v>418</v>
      </c>
      <c r="I15" s="108">
        <v>0</v>
      </c>
      <c r="J15" s="109">
        <f t="shared" si="0"/>
        <v>0</v>
      </c>
      <c r="K15" s="14" t="s">
        <v>533</v>
      </c>
      <c r="M15" s="50"/>
    </row>
    <row r="16" spans="1:13" s="44" customFormat="1" ht="43.2" outlineLevel="1" x14ac:dyDescent="0.25">
      <c r="A16" s="10">
        <v>1</v>
      </c>
      <c r="B16" s="11">
        <v>7</v>
      </c>
      <c r="C16" s="37"/>
      <c r="D16" s="13" t="s">
        <v>115</v>
      </c>
      <c r="E16" s="38" t="s">
        <v>55</v>
      </c>
      <c r="F16" s="47" t="s">
        <v>10</v>
      </c>
      <c r="G16" s="15">
        <v>150</v>
      </c>
      <c r="H16" s="14" t="s">
        <v>418</v>
      </c>
      <c r="I16" s="108">
        <v>0</v>
      </c>
      <c r="J16" s="109">
        <f t="shared" si="0"/>
        <v>0</v>
      </c>
      <c r="K16" s="14" t="s">
        <v>533</v>
      </c>
      <c r="L16" s="52"/>
      <c r="M16" s="50"/>
    </row>
    <row r="17" spans="1:13" s="44" customFormat="1" ht="43.2" outlineLevel="1" x14ac:dyDescent="0.25">
      <c r="A17" s="10">
        <v>1</v>
      </c>
      <c r="B17" s="11">
        <v>8</v>
      </c>
      <c r="C17" s="37"/>
      <c r="D17" s="13" t="s">
        <v>116</v>
      </c>
      <c r="E17" s="38" t="s">
        <v>55</v>
      </c>
      <c r="F17" s="47" t="s">
        <v>10</v>
      </c>
      <c r="G17" s="15">
        <v>150</v>
      </c>
      <c r="H17" s="14" t="s">
        <v>418</v>
      </c>
      <c r="I17" s="108">
        <v>0</v>
      </c>
      <c r="J17" s="109">
        <f t="shared" si="0"/>
        <v>0</v>
      </c>
      <c r="K17" s="14" t="s">
        <v>533</v>
      </c>
      <c r="M17" s="50"/>
    </row>
    <row r="18" spans="1:13" s="44" customFormat="1" ht="43.2" outlineLevel="1" x14ac:dyDescent="0.25">
      <c r="A18" s="10">
        <v>1</v>
      </c>
      <c r="B18" s="11">
        <v>9</v>
      </c>
      <c r="C18" s="37"/>
      <c r="D18" s="13" t="s">
        <v>117</v>
      </c>
      <c r="E18" s="38" t="s">
        <v>55</v>
      </c>
      <c r="F18" s="47" t="s">
        <v>10</v>
      </c>
      <c r="G18" s="15">
        <v>150</v>
      </c>
      <c r="H18" s="14" t="s">
        <v>418</v>
      </c>
      <c r="I18" s="108">
        <v>0</v>
      </c>
      <c r="J18" s="109">
        <f t="shared" si="0"/>
        <v>0</v>
      </c>
      <c r="K18" s="14" t="s">
        <v>533</v>
      </c>
      <c r="M18" s="50"/>
    </row>
    <row r="19" spans="1:13" s="44" customFormat="1" ht="30" customHeight="1" outlineLevel="1" x14ac:dyDescent="0.25">
      <c r="A19" s="10">
        <v>1</v>
      </c>
      <c r="B19" s="11">
        <v>10</v>
      </c>
      <c r="C19" s="37"/>
      <c r="D19" s="13" t="s">
        <v>436</v>
      </c>
      <c r="E19" s="13" t="s">
        <v>45</v>
      </c>
      <c r="F19" s="13" t="s">
        <v>8</v>
      </c>
      <c r="G19" s="15">
        <v>100</v>
      </c>
      <c r="H19" s="14" t="s">
        <v>385</v>
      </c>
      <c r="I19" s="108">
        <v>0</v>
      </c>
      <c r="J19" s="109">
        <f t="shared" si="0"/>
        <v>0</v>
      </c>
      <c r="K19" s="14" t="s">
        <v>560</v>
      </c>
      <c r="M19" s="50"/>
    </row>
    <row r="20" spans="1:13" s="44" customFormat="1" ht="28.8" outlineLevel="1" x14ac:dyDescent="0.25">
      <c r="A20" s="10">
        <v>1</v>
      </c>
      <c r="B20" s="11">
        <v>11</v>
      </c>
      <c r="C20" s="37"/>
      <c r="D20" s="13" t="s">
        <v>437</v>
      </c>
      <c r="E20" s="13" t="s">
        <v>45</v>
      </c>
      <c r="F20" s="13" t="s">
        <v>8</v>
      </c>
      <c r="G20" s="15">
        <v>100</v>
      </c>
      <c r="H20" s="14" t="s">
        <v>385</v>
      </c>
      <c r="I20" s="108">
        <v>0</v>
      </c>
      <c r="J20" s="109">
        <f t="shared" si="0"/>
        <v>0</v>
      </c>
      <c r="K20" s="14" t="s">
        <v>560</v>
      </c>
      <c r="M20" s="50"/>
    </row>
    <row r="21" spans="1:13" s="44" customFormat="1" ht="28.8" outlineLevel="1" x14ac:dyDescent="0.25">
      <c r="A21" s="10">
        <v>1</v>
      </c>
      <c r="B21" s="11">
        <v>12</v>
      </c>
      <c r="C21" s="37"/>
      <c r="D21" s="13" t="s">
        <v>101</v>
      </c>
      <c r="E21" s="13" t="s">
        <v>45</v>
      </c>
      <c r="F21" s="13" t="s">
        <v>8</v>
      </c>
      <c r="G21" s="15">
        <v>100</v>
      </c>
      <c r="H21" s="14" t="s">
        <v>385</v>
      </c>
      <c r="I21" s="108">
        <v>0</v>
      </c>
      <c r="J21" s="109">
        <f t="shared" si="0"/>
        <v>0</v>
      </c>
      <c r="K21" s="14" t="s">
        <v>560</v>
      </c>
      <c r="L21" s="52"/>
      <c r="M21" s="50"/>
    </row>
    <row r="22" spans="1:13" s="44" customFormat="1" ht="43.2" outlineLevel="1" x14ac:dyDescent="0.25">
      <c r="A22" s="10">
        <v>1</v>
      </c>
      <c r="B22" s="11">
        <v>13</v>
      </c>
      <c r="C22" s="37"/>
      <c r="D22" s="13" t="s">
        <v>118</v>
      </c>
      <c r="E22" s="38" t="s">
        <v>55</v>
      </c>
      <c r="F22" s="47" t="s">
        <v>10</v>
      </c>
      <c r="G22" s="15">
        <v>150</v>
      </c>
      <c r="H22" s="14" t="s">
        <v>418</v>
      </c>
      <c r="I22" s="108">
        <v>0</v>
      </c>
      <c r="J22" s="109">
        <f t="shared" si="0"/>
        <v>0</v>
      </c>
      <c r="K22" s="14" t="s">
        <v>533</v>
      </c>
      <c r="M22" s="50"/>
    </row>
    <row r="23" spans="1:13" s="44" customFormat="1" ht="43.2" outlineLevel="1" x14ac:dyDescent="0.25">
      <c r="A23" s="10">
        <v>1</v>
      </c>
      <c r="B23" s="11">
        <v>14</v>
      </c>
      <c r="C23" s="37"/>
      <c r="D23" s="13" t="s">
        <v>119</v>
      </c>
      <c r="E23" s="38" t="s">
        <v>55</v>
      </c>
      <c r="F23" s="47" t="s">
        <v>10</v>
      </c>
      <c r="G23" s="15">
        <v>150</v>
      </c>
      <c r="H23" s="14" t="s">
        <v>418</v>
      </c>
      <c r="I23" s="108">
        <v>0</v>
      </c>
      <c r="J23" s="109">
        <f t="shared" si="0"/>
        <v>0</v>
      </c>
      <c r="K23" s="14" t="s">
        <v>533</v>
      </c>
      <c r="M23" s="50"/>
    </row>
    <row r="24" spans="1:13" s="44" customFormat="1" ht="28.8" outlineLevel="1" x14ac:dyDescent="0.25">
      <c r="A24" s="10">
        <v>1</v>
      </c>
      <c r="B24" s="11">
        <v>15</v>
      </c>
      <c r="C24" s="37"/>
      <c r="D24" s="13" t="s">
        <v>389</v>
      </c>
      <c r="E24" s="13" t="s">
        <v>45</v>
      </c>
      <c r="F24" s="13" t="s">
        <v>8</v>
      </c>
      <c r="G24" s="15">
        <v>100</v>
      </c>
      <c r="H24" s="14" t="s">
        <v>385</v>
      </c>
      <c r="I24" s="108">
        <v>0</v>
      </c>
      <c r="J24" s="109">
        <f t="shared" si="0"/>
        <v>0</v>
      </c>
      <c r="K24" s="14" t="s">
        <v>560</v>
      </c>
      <c r="M24" s="50"/>
    </row>
    <row r="25" spans="1:13" s="44" customFormat="1" ht="28.8" outlineLevel="1" x14ac:dyDescent="0.25">
      <c r="A25" s="10">
        <v>1</v>
      </c>
      <c r="B25" s="11">
        <v>16</v>
      </c>
      <c r="C25" s="37"/>
      <c r="D25" s="13" t="s">
        <v>120</v>
      </c>
      <c r="E25" s="38" t="s">
        <v>121</v>
      </c>
      <c r="F25" s="13" t="s">
        <v>8</v>
      </c>
      <c r="G25" s="15">
        <v>100</v>
      </c>
      <c r="H25" s="14" t="s">
        <v>385</v>
      </c>
      <c r="I25" s="108">
        <v>0</v>
      </c>
      <c r="J25" s="109">
        <f t="shared" si="0"/>
        <v>0</v>
      </c>
      <c r="K25" s="14" t="s">
        <v>560</v>
      </c>
      <c r="L25" s="13"/>
      <c r="M25" s="50"/>
    </row>
    <row r="26" spans="1:13" s="44" customFormat="1" ht="28.8" outlineLevel="1" x14ac:dyDescent="0.25">
      <c r="A26" s="10">
        <v>1</v>
      </c>
      <c r="B26" s="11">
        <v>17</v>
      </c>
      <c r="C26" s="37"/>
      <c r="D26" s="13" t="s">
        <v>141</v>
      </c>
      <c r="E26" s="13" t="s">
        <v>45</v>
      </c>
      <c r="F26" s="13" t="s">
        <v>8</v>
      </c>
      <c r="G26" s="15">
        <v>100</v>
      </c>
      <c r="H26" s="14" t="s">
        <v>385</v>
      </c>
      <c r="I26" s="108">
        <v>0</v>
      </c>
      <c r="J26" s="109">
        <f t="shared" si="0"/>
        <v>0</v>
      </c>
      <c r="K26" s="14" t="s">
        <v>560</v>
      </c>
      <c r="M26" s="50"/>
    </row>
    <row r="27" spans="1:13" s="44" customFormat="1" ht="28.8" outlineLevel="1" x14ac:dyDescent="0.25">
      <c r="A27" s="10">
        <v>1</v>
      </c>
      <c r="B27" s="11">
        <v>18</v>
      </c>
      <c r="C27" s="37"/>
      <c r="D27" s="13" t="s">
        <v>390</v>
      </c>
      <c r="E27" s="13" t="s">
        <v>45</v>
      </c>
      <c r="F27" s="13" t="s">
        <v>8</v>
      </c>
      <c r="G27" s="15">
        <v>300</v>
      </c>
      <c r="H27" s="14" t="s">
        <v>388</v>
      </c>
      <c r="I27" s="108">
        <v>0</v>
      </c>
      <c r="J27" s="109">
        <f t="shared" si="0"/>
        <v>0</v>
      </c>
      <c r="K27" s="14" t="s">
        <v>561</v>
      </c>
      <c r="M27" s="50"/>
    </row>
    <row r="28" spans="1:13" s="44" customFormat="1" ht="28.8" outlineLevel="1" x14ac:dyDescent="0.25">
      <c r="A28" s="10">
        <v>1</v>
      </c>
      <c r="B28" s="11">
        <v>19</v>
      </c>
      <c r="C28" s="37"/>
      <c r="D28" s="13" t="s">
        <v>71</v>
      </c>
      <c r="E28" s="13" t="s">
        <v>45</v>
      </c>
      <c r="F28" s="13" t="s">
        <v>8</v>
      </c>
      <c r="G28" s="15">
        <v>300</v>
      </c>
      <c r="H28" s="14" t="s">
        <v>388</v>
      </c>
      <c r="I28" s="108">
        <v>0</v>
      </c>
      <c r="J28" s="109">
        <f t="shared" si="0"/>
        <v>0</v>
      </c>
      <c r="K28" s="115" t="s">
        <v>561</v>
      </c>
      <c r="M28" s="50"/>
    </row>
    <row r="29" spans="1:13" s="44" customFormat="1" ht="20.25" customHeight="1" outlineLevel="1" x14ac:dyDescent="0.25">
      <c r="A29" s="10">
        <v>1</v>
      </c>
      <c r="B29" s="11">
        <v>20</v>
      </c>
      <c r="C29" s="37"/>
      <c r="D29" s="13" t="s">
        <v>391</v>
      </c>
      <c r="E29" s="13" t="s">
        <v>45</v>
      </c>
      <c r="F29" s="13" t="s">
        <v>8</v>
      </c>
      <c r="G29" s="15">
        <v>100</v>
      </c>
      <c r="H29" s="14" t="s">
        <v>385</v>
      </c>
      <c r="I29" s="108">
        <v>0</v>
      </c>
      <c r="J29" s="109">
        <f>I29/G29</f>
        <v>0</v>
      </c>
      <c r="K29" s="115" t="s">
        <v>560</v>
      </c>
      <c r="L29" s="52"/>
      <c r="M29" s="50"/>
    </row>
    <row r="30" spans="1:13" s="44" customFormat="1" ht="15.75" customHeight="1" x14ac:dyDescent="0.25">
      <c r="A30" s="6">
        <v>2</v>
      </c>
      <c r="B30" s="6"/>
      <c r="C30" s="7" t="s">
        <v>19</v>
      </c>
      <c r="D30" s="7"/>
      <c r="E30" s="7" t="s">
        <v>7</v>
      </c>
      <c r="F30" s="7"/>
      <c r="G30" s="8">
        <f>SUM(G31:G50)</f>
        <v>3000</v>
      </c>
      <c r="H30" s="9"/>
      <c r="I30" s="103">
        <f>SUM(I31:I50)</f>
        <v>150</v>
      </c>
      <c r="J30" s="102">
        <f t="shared" si="0"/>
        <v>0.05</v>
      </c>
      <c r="K30" s="9"/>
      <c r="L30" s="9"/>
      <c r="M30" s="49"/>
    </row>
    <row r="31" spans="1:13" s="44" customFormat="1" ht="43.2" outlineLevel="1" x14ac:dyDescent="0.25">
      <c r="A31" s="10">
        <v>2</v>
      </c>
      <c r="B31" s="41">
        <v>1</v>
      </c>
      <c r="C31" s="12" t="s">
        <v>19</v>
      </c>
      <c r="D31" s="38" t="s">
        <v>122</v>
      </c>
      <c r="E31" s="13" t="s">
        <v>36</v>
      </c>
      <c r="F31" s="47" t="s">
        <v>10</v>
      </c>
      <c r="G31" s="15">
        <v>150</v>
      </c>
      <c r="H31" s="14" t="s">
        <v>418</v>
      </c>
      <c r="I31" s="108">
        <v>0</v>
      </c>
      <c r="J31" s="109">
        <f t="shared" si="0"/>
        <v>0</v>
      </c>
      <c r="K31" s="14" t="s">
        <v>533</v>
      </c>
      <c r="L31" s="52"/>
      <c r="M31" s="50"/>
    </row>
    <row r="32" spans="1:13" s="44" customFormat="1" ht="43.2" outlineLevel="1" x14ac:dyDescent="0.25">
      <c r="A32" s="10">
        <v>2</v>
      </c>
      <c r="B32" s="41">
        <v>2</v>
      </c>
      <c r="C32" s="12" t="s">
        <v>19</v>
      </c>
      <c r="D32" s="38" t="s">
        <v>123</v>
      </c>
      <c r="E32" s="13" t="s">
        <v>36</v>
      </c>
      <c r="F32" s="47" t="s">
        <v>10</v>
      </c>
      <c r="G32" s="15">
        <v>150</v>
      </c>
      <c r="H32" s="14" t="s">
        <v>418</v>
      </c>
      <c r="I32" s="108">
        <v>0</v>
      </c>
      <c r="J32" s="109">
        <f t="shared" si="0"/>
        <v>0</v>
      </c>
      <c r="K32" s="14" t="s">
        <v>533</v>
      </c>
      <c r="L32" s="52"/>
      <c r="M32" s="50"/>
    </row>
    <row r="33" spans="1:13" s="44" customFormat="1" ht="43.2" outlineLevel="1" x14ac:dyDescent="0.25">
      <c r="A33" s="10">
        <v>2</v>
      </c>
      <c r="B33" s="41">
        <v>3</v>
      </c>
      <c r="C33" s="12" t="s">
        <v>19</v>
      </c>
      <c r="D33" s="38" t="s">
        <v>124</v>
      </c>
      <c r="E33" s="13" t="s">
        <v>36</v>
      </c>
      <c r="F33" s="47" t="s">
        <v>10</v>
      </c>
      <c r="G33" s="15">
        <v>110</v>
      </c>
      <c r="H33" s="14" t="s">
        <v>418</v>
      </c>
      <c r="I33" s="108">
        <v>0</v>
      </c>
      <c r="J33" s="109">
        <f t="shared" si="0"/>
        <v>0</v>
      </c>
      <c r="K33" s="14" t="s">
        <v>533</v>
      </c>
      <c r="L33" s="52"/>
      <c r="M33" s="50"/>
    </row>
    <row r="34" spans="1:13" s="44" customFormat="1" ht="43.2" outlineLevel="1" x14ac:dyDescent="0.25">
      <c r="A34" s="10">
        <v>2</v>
      </c>
      <c r="B34" s="41">
        <v>4</v>
      </c>
      <c r="C34" s="12" t="s">
        <v>19</v>
      </c>
      <c r="D34" s="38" t="s">
        <v>125</v>
      </c>
      <c r="E34" s="13" t="s">
        <v>36</v>
      </c>
      <c r="F34" s="47" t="s">
        <v>10</v>
      </c>
      <c r="G34" s="15">
        <v>110</v>
      </c>
      <c r="H34" s="14" t="s">
        <v>418</v>
      </c>
      <c r="I34" s="108">
        <v>0</v>
      </c>
      <c r="J34" s="109">
        <f t="shared" si="0"/>
        <v>0</v>
      </c>
      <c r="K34" s="14" t="s">
        <v>533</v>
      </c>
      <c r="L34" s="52"/>
      <c r="M34" s="50"/>
    </row>
    <row r="35" spans="1:13" s="44" customFormat="1" ht="43.2" outlineLevel="1" x14ac:dyDescent="0.25">
      <c r="A35" s="10">
        <v>2</v>
      </c>
      <c r="B35" s="41">
        <v>5</v>
      </c>
      <c r="C35" s="12" t="s">
        <v>19</v>
      </c>
      <c r="D35" s="38" t="s">
        <v>126</v>
      </c>
      <c r="E35" s="13" t="s">
        <v>36</v>
      </c>
      <c r="F35" s="47" t="s">
        <v>10</v>
      </c>
      <c r="G35" s="15">
        <v>110</v>
      </c>
      <c r="H35" s="14" t="s">
        <v>418</v>
      </c>
      <c r="I35" s="108">
        <v>0</v>
      </c>
      <c r="J35" s="109">
        <f t="shared" si="0"/>
        <v>0</v>
      </c>
      <c r="K35" s="14" t="s">
        <v>533</v>
      </c>
      <c r="L35" s="52"/>
      <c r="M35" s="50"/>
    </row>
    <row r="36" spans="1:13" s="44" customFormat="1" ht="43.2" outlineLevel="1" x14ac:dyDescent="0.25">
      <c r="A36" s="10">
        <v>2</v>
      </c>
      <c r="B36" s="41">
        <v>6</v>
      </c>
      <c r="C36" s="12" t="s">
        <v>19</v>
      </c>
      <c r="D36" s="38" t="s">
        <v>127</v>
      </c>
      <c r="E36" s="13" t="s">
        <v>36</v>
      </c>
      <c r="F36" s="47" t="s">
        <v>10</v>
      </c>
      <c r="G36" s="15">
        <v>110</v>
      </c>
      <c r="H36" s="14" t="s">
        <v>418</v>
      </c>
      <c r="I36" s="108">
        <v>0</v>
      </c>
      <c r="J36" s="109">
        <f t="shared" si="0"/>
        <v>0</v>
      </c>
      <c r="K36" s="14" t="s">
        <v>533</v>
      </c>
      <c r="L36" s="52"/>
      <c r="M36" s="50"/>
    </row>
    <row r="37" spans="1:13" s="44" customFormat="1" ht="43.2" outlineLevel="1" x14ac:dyDescent="0.25">
      <c r="A37" s="10">
        <v>2</v>
      </c>
      <c r="B37" s="41">
        <v>7</v>
      </c>
      <c r="C37" s="12" t="s">
        <v>19</v>
      </c>
      <c r="D37" s="38" t="s">
        <v>128</v>
      </c>
      <c r="E37" s="13" t="s">
        <v>36</v>
      </c>
      <c r="F37" s="47" t="s">
        <v>10</v>
      </c>
      <c r="G37" s="15">
        <v>110</v>
      </c>
      <c r="H37" s="14" t="s">
        <v>418</v>
      </c>
      <c r="I37" s="108">
        <v>0</v>
      </c>
      <c r="J37" s="109">
        <f t="shared" si="0"/>
        <v>0</v>
      </c>
      <c r="K37" s="14" t="s">
        <v>533</v>
      </c>
      <c r="L37" s="52"/>
      <c r="M37" s="50"/>
    </row>
    <row r="38" spans="1:13" s="44" customFormat="1" ht="43.2" outlineLevel="1" x14ac:dyDescent="0.25">
      <c r="A38" s="10">
        <v>2</v>
      </c>
      <c r="B38" s="41">
        <v>8</v>
      </c>
      <c r="C38" s="12" t="s">
        <v>19</v>
      </c>
      <c r="D38" s="38" t="s">
        <v>392</v>
      </c>
      <c r="E38" s="13" t="s">
        <v>44</v>
      </c>
      <c r="F38" s="13" t="s">
        <v>12</v>
      </c>
      <c r="G38" s="15">
        <v>50</v>
      </c>
      <c r="H38" s="14" t="s">
        <v>383</v>
      </c>
      <c r="I38" s="108">
        <v>50</v>
      </c>
      <c r="J38" s="109">
        <f t="shared" si="0"/>
        <v>1</v>
      </c>
      <c r="K38" s="14" t="s">
        <v>501</v>
      </c>
      <c r="M38" s="50"/>
    </row>
    <row r="39" spans="1:13" s="44" customFormat="1" ht="45.75" customHeight="1" outlineLevel="1" x14ac:dyDescent="0.25">
      <c r="A39" s="10">
        <v>2</v>
      </c>
      <c r="B39" s="41">
        <v>9</v>
      </c>
      <c r="C39" s="12" t="s">
        <v>19</v>
      </c>
      <c r="D39" s="13" t="s">
        <v>393</v>
      </c>
      <c r="E39" s="13" t="s">
        <v>41</v>
      </c>
      <c r="F39" s="13" t="s">
        <v>12</v>
      </c>
      <c r="G39" s="15">
        <v>100</v>
      </c>
      <c r="H39" s="14" t="s">
        <v>384</v>
      </c>
      <c r="I39" s="108">
        <v>100</v>
      </c>
      <c r="J39" s="109">
        <f t="shared" si="0"/>
        <v>1</v>
      </c>
      <c r="K39" s="14" t="s">
        <v>501</v>
      </c>
      <c r="M39" s="50"/>
    </row>
    <row r="40" spans="1:13" s="44" customFormat="1" ht="28.8" outlineLevel="1" x14ac:dyDescent="0.25">
      <c r="A40" s="10">
        <v>2</v>
      </c>
      <c r="B40" s="41">
        <v>10</v>
      </c>
      <c r="C40" s="12" t="s">
        <v>19</v>
      </c>
      <c r="D40" s="38" t="s">
        <v>129</v>
      </c>
      <c r="E40" s="13" t="s">
        <v>41</v>
      </c>
      <c r="F40" s="13" t="s">
        <v>8</v>
      </c>
      <c r="G40" s="15">
        <v>500</v>
      </c>
      <c r="H40" s="14" t="s">
        <v>388</v>
      </c>
      <c r="I40" s="108">
        <v>0</v>
      </c>
      <c r="J40" s="109">
        <f t="shared" si="0"/>
        <v>0</v>
      </c>
      <c r="K40" s="14" t="s">
        <v>561</v>
      </c>
      <c r="M40" s="50"/>
    </row>
    <row r="41" spans="1:13" s="44" customFormat="1" ht="28.8" outlineLevel="1" x14ac:dyDescent="0.25">
      <c r="A41" s="10">
        <v>2</v>
      </c>
      <c r="B41" s="41">
        <v>11</v>
      </c>
      <c r="C41" s="12" t="s">
        <v>19</v>
      </c>
      <c r="D41" s="38" t="s">
        <v>130</v>
      </c>
      <c r="E41" s="13" t="s">
        <v>41</v>
      </c>
      <c r="F41" s="13" t="s">
        <v>8</v>
      </c>
      <c r="G41" s="15">
        <v>350</v>
      </c>
      <c r="H41" s="14" t="s">
        <v>388</v>
      </c>
      <c r="I41" s="108">
        <v>0</v>
      </c>
      <c r="J41" s="109">
        <f t="shared" si="0"/>
        <v>0</v>
      </c>
      <c r="K41" s="14" t="s">
        <v>561</v>
      </c>
      <c r="M41" s="50"/>
    </row>
    <row r="42" spans="1:13" s="44" customFormat="1" ht="30" customHeight="1" outlineLevel="1" x14ac:dyDescent="0.25">
      <c r="A42" s="10">
        <v>2</v>
      </c>
      <c r="B42" s="41">
        <v>12</v>
      </c>
      <c r="C42" s="12" t="s">
        <v>19</v>
      </c>
      <c r="D42" s="38" t="s">
        <v>131</v>
      </c>
      <c r="E42" s="13" t="s">
        <v>41</v>
      </c>
      <c r="F42" s="13" t="s">
        <v>8</v>
      </c>
      <c r="G42" s="15">
        <v>350</v>
      </c>
      <c r="H42" s="14" t="s">
        <v>388</v>
      </c>
      <c r="I42" s="108">
        <v>0</v>
      </c>
      <c r="J42" s="109">
        <f t="shared" si="0"/>
        <v>0</v>
      </c>
      <c r="K42" s="14" t="s">
        <v>561</v>
      </c>
      <c r="L42" s="52"/>
      <c r="M42" s="50"/>
    </row>
    <row r="43" spans="1:13" s="44" customFormat="1" ht="30" customHeight="1" outlineLevel="1" x14ac:dyDescent="0.25">
      <c r="A43" s="10">
        <v>2</v>
      </c>
      <c r="B43" s="41">
        <v>13</v>
      </c>
      <c r="C43" s="12" t="s">
        <v>19</v>
      </c>
      <c r="D43" s="13" t="s">
        <v>132</v>
      </c>
      <c r="E43" s="13" t="s">
        <v>41</v>
      </c>
      <c r="F43" s="13" t="s">
        <v>8</v>
      </c>
      <c r="G43" s="15">
        <v>100</v>
      </c>
      <c r="H43" s="14" t="s">
        <v>385</v>
      </c>
      <c r="I43" s="108">
        <v>0</v>
      </c>
      <c r="J43" s="109">
        <f t="shared" si="0"/>
        <v>0</v>
      </c>
      <c r="K43" s="14" t="s">
        <v>560</v>
      </c>
      <c r="L43" s="52"/>
      <c r="M43" s="50"/>
    </row>
    <row r="44" spans="1:13" s="44" customFormat="1" ht="28.8" outlineLevel="1" x14ac:dyDescent="0.25">
      <c r="A44" s="10">
        <v>2</v>
      </c>
      <c r="B44" s="41">
        <v>14</v>
      </c>
      <c r="C44" s="12" t="s">
        <v>19</v>
      </c>
      <c r="D44" s="13" t="s">
        <v>99</v>
      </c>
      <c r="E44" s="13" t="s">
        <v>509</v>
      </c>
      <c r="F44" s="13" t="s">
        <v>8</v>
      </c>
      <c r="G44" s="15">
        <v>100</v>
      </c>
      <c r="H44" s="14" t="s">
        <v>383</v>
      </c>
      <c r="I44" s="108">
        <v>0</v>
      </c>
      <c r="J44" s="109">
        <f t="shared" si="0"/>
        <v>0</v>
      </c>
      <c r="K44" s="14" t="s">
        <v>560</v>
      </c>
      <c r="L44" s="52"/>
      <c r="M44" s="50"/>
    </row>
    <row r="45" spans="1:13" s="44" customFormat="1" ht="28.8" outlineLevel="1" x14ac:dyDescent="0.25">
      <c r="A45" s="10">
        <v>2</v>
      </c>
      <c r="B45" s="41">
        <v>15</v>
      </c>
      <c r="C45" s="12" t="s">
        <v>19</v>
      </c>
      <c r="D45" s="13" t="s">
        <v>133</v>
      </c>
      <c r="E45" s="13" t="s">
        <v>41</v>
      </c>
      <c r="F45" s="13" t="s">
        <v>8</v>
      </c>
      <c r="G45" s="15">
        <v>100</v>
      </c>
      <c r="H45" s="14" t="s">
        <v>385</v>
      </c>
      <c r="I45" s="108">
        <v>0</v>
      </c>
      <c r="J45" s="109">
        <f t="shared" si="0"/>
        <v>0</v>
      </c>
      <c r="K45" s="14" t="s">
        <v>560</v>
      </c>
      <c r="L45" s="13"/>
      <c r="M45" s="50"/>
    </row>
    <row r="46" spans="1:13" s="44" customFormat="1" ht="28.8" outlineLevel="1" x14ac:dyDescent="0.25">
      <c r="A46" s="10">
        <v>2</v>
      </c>
      <c r="B46" s="41">
        <v>16</v>
      </c>
      <c r="C46" s="12" t="s">
        <v>19</v>
      </c>
      <c r="D46" s="38" t="s">
        <v>134</v>
      </c>
      <c r="E46" s="13" t="s">
        <v>443</v>
      </c>
      <c r="F46" s="13" t="s">
        <v>8</v>
      </c>
      <c r="G46" s="15">
        <v>100</v>
      </c>
      <c r="H46" s="14" t="s">
        <v>385</v>
      </c>
      <c r="I46" s="108">
        <v>0</v>
      </c>
      <c r="J46" s="109">
        <f t="shared" si="0"/>
        <v>0</v>
      </c>
      <c r="K46" s="14" t="s">
        <v>560</v>
      </c>
      <c r="L46" s="13"/>
      <c r="M46" s="50"/>
    </row>
    <row r="47" spans="1:13" s="44" customFormat="1" ht="28.8" outlineLevel="1" x14ac:dyDescent="0.25">
      <c r="A47" s="10">
        <v>2</v>
      </c>
      <c r="B47" s="41">
        <v>17</v>
      </c>
      <c r="C47" s="12" t="s">
        <v>19</v>
      </c>
      <c r="D47" s="38" t="s">
        <v>135</v>
      </c>
      <c r="E47" s="13" t="s">
        <v>41</v>
      </c>
      <c r="F47" s="13" t="s">
        <v>8</v>
      </c>
      <c r="G47" s="15">
        <v>100</v>
      </c>
      <c r="H47" s="14" t="s">
        <v>385</v>
      </c>
      <c r="I47" s="108">
        <v>0</v>
      </c>
      <c r="J47" s="109">
        <f t="shared" si="0"/>
        <v>0</v>
      </c>
      <c r="K47" s="14" t="s">
        <v>560</v>
      </c>
      <c r="M47" s="50"/>
    </row>
    <row r="48" spans="1:13" s="44" customFormat="1" ht="28.8" outlineLevel="1" x14ac:dyDescent="0.25">
      <c r="A48" s="10">
        <v>2</v>
      </c>
      <c r="B48" s="41">
        <v>18</v>
      </c>
      <c r="C48" s="12" t="s">
        <v>19</v>
      </c>
      <c r="D48" s="38" t="s">
        <v>136</v>
      </c>
      <c r="E48" s="13" t="s">
        <v>41</v>
      </c>
      <c r="F48" s="13" t="s">
        <v>8</v>
      </c>
      <c r="G48" s="15">
        <v>100</v>
      </c>
      <c r="H48" s="14" t="s">
        <v>385</v>
      </c>
      <c r="I48" s="108">
        <v>0</v>
      </c>
      <c r="J48" s="109">
        <f t="shared" si="0"/>
        <v>0</v>
      </c>
      <c r="K48" s="14" t="s">
        <v>560</v>
      </c>
      <c r="L48" s="38"/>
      <c r="M48" s="50"/>
    </row>
    <row r="49" spans="1:13" s="44" customFormat="1" ht="28.8" outlineLevel="1" x14ac:dyDescent="0.25">
      <c r="A49" s="10">
        <v>2</v>
      </c>
      <c r="B49" s="41">
        <v>19</v>
      </c>
      <c r="C49" s="12" t="s">
        <v>19</v>
      </c>
      <c r="D49" s="38" t="s">
        <v>100</v>
      </c>
      <c r="E49" s="13" t="s">
        <v>41</v>
      </c>
      <c r="F49" s="13" t="s">
        <v>8</v>
      </c>
      <c r="G49" s="15">
        <v>100</v>
      </c>
      <c r="H49" s="14" t="s">
        <v>385</v>
      </c>
      <c r="I49" s="108">
        <v>0</v>
      </c>
      <c r="J49" s="109">
        <f t="shared" si="0"/>
        <v>0</v>
      </c>
      <c r="K49" s="14" t="s">
        <v>560</v>
      </c>
      <c r="L49" s="38"/>
      <c r="M49" s="50"/>
    </row>
    <row r="50" spans="1:13" s="44" customFormat="1" ht="28.8" outlineLevel="1" x14ac:dyDescent="0.25">
      <c r="A50" s="10">
        <v>2</v>
      </c>
      <c r="B50" s="41">
        <v>20</v>
      </c>
      <c r="C50" s="12" t="s">
        <v>19</v>
      </c>
      <c r="D50" s="13" t="s">
        <v>137</v>
      </c>
      <c r="E50" s="13" t="s">
        <v>41</v>
      </c>
      <c r="F50" s="13" t="s">
        <v>8</v>
      </c>
      <c r="G50" s="15">
        <v>100</v>
      </c>
      <c r="H50" s="14" t="s">
        <v>385</v>
      </c>
      <c r="I50" s="108">
        <v>0</v>
      </c>
      <c r="J50" s="109">
        <f t="shared" si="0"/>
        <v>0</v>
      </c>
      <c r="K50" s="14" t="s">
        <v>560</v>
      </c>
      <c r="L50" s="38"/>
      <c r="M50" s="50"/>
    </row>
    <row r="51" spans="1:13" s="44" customFormat="1" ht="15.75" customHeight="1" x14ac:dyDescent="0.25">
      <c r="A51" s="6">
        <v>3</v>
      </c>
      <c r="B51" s="6"/>
      <c r="C51" s="7" t="s">
        <v>20</v>
      </c>
      <c r="D51" s="7"/>
      <c r="E51" s="7" t="s">
        <v>7</v>
      </c>
      <c r="F51" s="7"/>
      <c r="G51" s="8">
        <f>SUM(G52:G74)</f>
        <v>3000</v>
      </c>
      <c r="H51" s="9"/>
      <c r="I51" s="103">
        <f>SUM(I52:I74)</f>
        <v>294.31900000000002</v>
      </c>
      <c r="J51" s="102">
        <f t="shared" si="0"/>
        <v>9.8106333333333337E-2</v>
      </c>
      <c r="K51" s="9"/>
      <c r="L51" s="9"/>
      <c r="M51" s="49"/>
    </row>
    <row r="52" spans="1:13" s="44" customFormat="1" ht="28.8" outlineLevel="1" x14ac:dyDescent="0.25">
      <c r="A52" s="10">
        <v>3</v>
      </c>
      <c r="B52" s="11">
        <v>1</v>
      </c>
      <c r="C52" s="12" t="s">
        <v>20</v>
      </c>
      <c r="D52" s="13" t="s">
        <v>73</v>
      </c>
      <c r="E52" s="13" t="s">
        <v>41</v>
      </c>
      <c r="F52" s="13" t="s">
        <v>8</v>
      </c>
      <c r="G52" s="15">
        <v>200</v>
      </c>
      <c r="H52" s="14" t="s">
        <v>388</v>
      </c>
      <c r="I52" s="108">
        <v>0</v>
      </c>
      <c r="J52" s="109">
        <f t="shared" si="0"/>
        <v>0</v>
      </c>
      <c r="K52" s="14" t="s">
        <v>561</v>
      </c>
      <c r="L52" s="52"/>
      <c r="M52" s="50"/>
    </row>
    <row r="53" spans="1:13" s="44" customFormat="1" ht="43.2" outlineLevel="1" x14ac:dyDescent="0.25">
      <c r="A53" s="10">
        <v>3</v>
      </c>
      <c r="B53" s="11">
        <v>2</v>
      </c>
      <c r="C53" s="12" t="s">
        <v>20</v>
      </c>
      <c r="D53" s="13" t="s">
        <v>138</v>
      </c>
      <c r="E53" s="13" t="s">
        <v>36</v>
      </c>
      <c r="F53" s="47" t="s">
        <v>10</v>
      </c>
      <c r="G53" s="15">
        <v>50</v>
      </c>
      <c r="H53" s="14" t="s">
        <v>418</v>
      </c>
      <c r="I53" s="108">
        <v>0</v>
      </c>
      <c r="J53" s="109">
        <f t="shared" si="0"/>
        <v>0</v>
      </c>
      <c r="K53" s="14" t="s">
        <v>533</v>
      </c>
      <c r="L53" s="52"/>
      <c r="M53" s="50"/>
    </row>
    <row r="54" spans="1:13" s="44" customFormat="1" ht="45" customHeight="1" outlineLevel="1" x14ac:dyDescent="0.25">
      <c r="A54" s="10">
        <v>3</v>
      </c>
      <c r="B54" s="11">
        <v>3</v>
      </c>
      <c r="C54" s="12" t="s">
        <v>20</v>
      </c>
      <c r="D54" s="13" t="s">
        <v>38</v>
      </c>
      <c r="E54" s="13" t="s">
        <v>57</v>
      </c>
      <c r="F54" s="47" t="s">
        <v>10</v>
      </c>
      <c r="G54" s="15">
        <v>50</v>
      </c>
      <c r="H54" s="14" t="s">
        <v>419</v>
      </c>
      <c r="I54" s="108">
        <v>0</v>
      </c>
      <c r="J54" s="109">
        <f t="shared" si="0"/>
        <v>0</v>
      </c>
      <c r="K54" s="14" t="s">
        <v>535</v>
      </c>
      <c r="M54" s="50"/>
    </row>
    <row r="55" spans="1:13" s="44" customFormat="1" ht="43.2" outlineLevel="1" x14ac:dyDescent="0.25">
      <c r="A55" s="10">
        <v>3</v>
      </c>
      <c r="B55" s="11">
        <v>4</v>
      </c>
      <c r="C55" s="12" t="s">
        <v>20</v>
      </c>
      <c r="D55" s="13" t="s">
        <v>139</v>
      </c>
      <c r="E55" s="13" t="s">
        <v>312</v>
      </c>
      <c r="F55" s="47" t="s">
        <v>10</v>
      </c>
      <c r="G55" s="15">
        <v>50</v>
      </c>
      <c r="H55" s="14" t="s">
        <v>386</v>
      </c>
      <c r="I55" s="108">
        <v>0</v>
      </c>
      <c r="J55" s="109">
        <f t="shared" si="0"/>
        <v>0</v>
      </c>
      <c r="K55" s="14" t="s">
        <v>535</v>
      </c>
      <c r="M55" s="50"/>
    </row>
    <row r="56" spans="1:13" s="44" customFormat="1" ht="30" customHeight="1" outlineLevel="1" x14ac:dyDescent="0.25">
      <c r="A56" s="10">
        <v>3</v>
      </c>
      <c r="B56" s="11">
        <v>5</v>
      </c>
      <c r="C56" s="12" t="s">
        <v>20</v>
      </c>
      <c r="D56" s="13" t="s">
        <v>140</v>
      </c>
      <c r="E56" s="13" t="s">
        <v>41</v>
      </c>
      <c r="F56" s="13" t="s">
        <v>8</v>
      </c>
      <c r="G56" s="15">
        <v>200</v>
      </c>
      <c r="H56" s="14" t="s">
        <v>388</v>
      </c>
      <c r="I56" s="108">
        <v>0</v>
      </c>
      <c r="J56" s="109">
        <f t="shared" si="0"/>
        <v>0</v>
      </c>
      <c r="K56" s="14" t="s">
        <v>561</v>
      </c>
      <c r="M56" s="50"/>
    </row>
    <row r="57" spans="1:13" s="44" customFormat="1" ht="30" customHeight="1" outlineLevel="1" x14ac:dyDescent="0.25">
      <c r="A57" s="10">
        <v>3</v>
      </c>
      <c r="B57" s="11">
        <v>6</v>
      </c>
      <c r="C57" s="12" t="s">
        <v>20</v>
      </c>
      <c r="D57" s="13" t="s">
        <v>141</v>
      </c>
      <c r="E57" s="13" t="s">
        <v>41</v>
      </c>
      <c r="F57" s="13" t="s">
        <v>8</v>
      </c>
      <c r="G57" s="15">
        <v>200</v>
      </c>
      <c r="H57" s="14" t="s">
        <v>388</v>
      </c>
      <c r="I57" s="108">
        <v>0</v>
      </c>
      <c r="J57" s="109">
        <f t="shared" si="0"/>
        <v>0</v>
      </c>
      <c r="K57" s="14" t="s">
        <v>561</v>
      </c>
      <c r="L57" s="52"/>
      <c r="M57" s="50"/>
    </row>
    <row r="58" spans="1:13" s="44" customFormat="1" ht="43.2" outlineLevel="1" x14ac:dyDescent="0.25">
      <c r="A58" s="10">
        <v>3</v>
      </c>
      <c r="B58" s="11">
        <v>7</v>
      </c>
      <c r="C58" s="12" t="s">
        <v>20</v>
      </c>
      <c r="D58" s="13" t="s">
        <v>394</v>
      </c>
      <c r="E58" s="38" t="s">
        <v>44</v>
      </c>
      <c r="F58" s="13" t="s">
        <v>12</v>
      </c>
      <c r="G58" s="15">
        <v>50</v>
      </c>
      <c r="H58" s="14" t="s">
        <v>384</v>
      </c>
      <c r="I58" s="108">
        <v>50</v>
      </c>
      <c r="J58" s="109">
        <f t="shared" si="0"/>
        <v>1</v>
      </c>
      <c r="K58" s="14" t="s">
        <v>501</v>
      </c>
      <c r="L58" s="52"/>
      <c r="M58" s="50"/>
    </row>
    <row r="59" spans="1:13" s="44" customFormat="1" ht="43.2" outlineLevel="1" x14ac:dyDescent="0.25">
      <c r="A59" s="10">
        <v>3</v>
      </c>
      <c r="B59" s="41">
        <v>8</v>
      </c>
      <c r="C59" s="12" t="s">
        <v>20</v>
      </c>
      <c r="D59" s="61" t="s">
        <v>142</v>
      </c>
      <c r="E59" s="61" t="s">
        <v>143</v>
      </c>
      <c r="F59" s="71" t="s">
        <v>10</v>
      </c>
      <c r="G59" s="72">
        <v>50</v>
      </c>
      <c r="H59" s="73" t="s">
        <v>386</v>
      </c>
      <c r="I59" s="108">
        <v>0</v>
      </c>
      <c r="J59" s="109">
        <f t="shared" si="0"/>
        <v>0</v>
      </c>
      <c r="K59" s="14" t="s">
        <v>535</v>
      </c>
      <c r="L59" s="55"/>
      <c r="M59" s="50"/>
    </row>
    <row r="60" spans="1:13" s="44" customFormat="1" ht="28.8" outlineLevel="1" x14ac:dyDescent="0.25">
      <c r="A60" s="10">
        <v>3</v>
      </c>
      <c r="B60" s="11">
        <v>9</v>
      </c>
      <c r="C60" s="12" t="s">
        <v>20</v>
      </c>
      <c r="D60" s="38" t="s">
        <v>395</v>
      </c>
      <c r="E60" s="13" t="s">
        <v>144</v>
      </c>
      <c r="F60" s="54" t="s">
        <v>12</v>
      </c>
      <c r="G60" s="15">
        <v>50</v>
      </c>
      <c r="H60" s="14" t="s">
        <v>384</v>
      </c>
      <c r="I60" s="108">
        <v>50</v>
      </c>
      <c r="J60" s="109">
        <f t="shared" si="0"/>
        <v>1</v>
      </c>
      <c r="K60" s="14" t="s">
        <v>501</v>
      </c>
      <c r="M60" s="50"/>
    </row>
    <row r="61" spans="1:13" s="44" customFormat="1" ht="42" customHeight="1" outlineLevel="1" x14ac:dyDescent="0.25">
      <c r="A61" s="10">
        <v>3</v>
      </c>
      <c r="B61" s="11">
        <v>10</v>
      </c>
      <c r="C61" s="12" t="s">
        <v>20</v>
      </c>
      <c r="D61" s="38" t="s">
        <v>145</v>
      </c>
      <c r="E61" s="13" t="s">
        <v>146</v>
      </c>
      <c r="F61" s="47" t="s">
        <v>10</v>
      </c>
      <c r="G61" s="15">
        <v>150</v>
      </c>
      <c r="H61" s="14" t="s">
        <v>419</v>
      </c>
      <c r="I61" s="108">
        <v>0</v>
      </c>
      <c r="J61" s="109">
        <f t="shared" si="0"/>
        <v>0</v>
      </c>
      <c r="K61" s="115" t="s">
        <v>537</v>
      </c>
      <c r="L61" s="52"/>
      <c r="M61" s="50"/>
    </row>
    <row r="62" spans="1:13" s="44" customFormat="1" ht="43.2" outlineLevel="1" x14ac:dyDescent="0.25">
      <c r="A62" s="10">
        <v>3</v>
      </c>
      <c r="B62" s="11">
        <v>11</v>
      </c>
      <c r="C62" s="12" t="s">
        <v>20</v>
      </c>
      <c r="D62" s="38" t="s">
        <v>476</v>
      </c>
      <c r="E62" s="13" t="s">
        <v>40</v>
      </c>
      <c r="F62" s="47" t="s">
        <v>10</v>
      </c>
      <c r="G62" s="15">
        <v>50</v>
      </c>
      <c r="H62" s="14" t="s">
        <v>418</v>
      </c>
      <c r="I62" s="108">
        <v>0</v>
      </c>
      <c r="J62" s="109">
        <f t="shared" si="0"/>
        <v>0</v>
      </c>
      <c r="K62" s="14" t="s">
        <v>533</v>
      </c>
      <c r="L62" s="52"/>
      <c r="M62" s="50"/>
    </row>
    <row r="63" spans="1:13" s="44" customFormat="1" ht="14.4" outlineLevel="1" x14ac:dyDescent="0.25">
      <c r="A63" s="10">
        <v>3</v>
      </c>
      <c r="B63" s="11">
        <v>12</v>
      </c>
      <c r="C63" s="12" t="s">
        <v>20</v>
      </c>
      <c r="D63" s="13" t="s">
        <v>396</v>
      </c>
      <c r="E63" s="13" t="s">
        <v>147</v>
      </c>
      <c r="F63" s="13" t="s">
        <v>8</v>
      </c>
      <c r="G63" s="15">
        <v>75</v>
      </c>
      <c r="H63" s="14" t="s">
        <v>383</v>
      </c>
      <c r="I63" s="108">
        <v>75</v>
      </c>
      <c r="J63" s="109">
        <f t="shared" si="0"/>
        <v>1</v>
      </c>
      <c r="K63" s="14" t="s">
        <v>501</v>
      </c>
      <c r="L63" s="52"/>
      <c r="M63" s="50"/>
    </row>
    <row r="64" spans="1:13" s="44" customFormat="1" ht="28.8" outlineLevel="1" x14ac:dyDescent="0.25">
      <c r="A64" s="10">
        <v>3</v>
      </c>
      <c r="B64" s="11">
        <v>13</v>
      </c>
      <c r="C64" s="12" t="s">
        <v>20</v>
      </c>
      <c r="D64" s="23" t="s">
        <v>72</v>
      </c>
      <c r="E64" s="13" t="s">
        <v>41</v>
      </c>
      <c r="F64" s="13" t="s">
        <v>8</v>
      </c>
      <c r="G64" s="15">
        <v>500</v>
      </c>
      <c r="H64" s="14" t="s">
        <v>388</v>
      </c>
      <c r="I64" s="108">
        <v>0</v>
      </c>
      <c r="J64" s="109">
        <f t="shared" si="0"/>
        <v>0</v>
      </c>
      <c r="K64" s="115" t="s">
        <v>561</v>
      </c>
      <c r="M64" s="50"/>
    </row>
    <row r="65" spans="1:13" s="46" customFormat="1" ht="28.8" outlineLevel="1" x14ac:dyDescent="0.25">
      <c r="A65" s="10">
        <v>3</v>
      </c>
      <c r="B65" s="11">
        <v>14</v>
      </c>
      <c r="C65" s="12" t="s">
        <v>20</v>
      </c>
      <c r="D65" s="13" t="s">
        <v>148</v>
      </c>
      <c r="E65" s="13" t="s">
        <v>41</v>
      </c>
      <c r="F65" s="13" t="s">
        <v>8</v>
      </c>
      <c r="G65" s="15">
        <v>100</v>
      </c>
      <c r="H65" s="14" t="s">
        <v>385</v>
      </c>
      <c r="I65" s="108">
        <v>0</v>
      </c>
      <c r="J65" s="109">
        <f t="shared" si="0"/>
        <v>0</v>
      </c>
      <c r="K65" s="115" t="s">
        <v>560</v>
      </c>
      <c r="L65" s="44"/>
      <c r="M65" s="50"/>
    </row>
    <row r="66" spans="1:13" s="44" customFormat="1" ht="28.8" outlineLevel="1" x14ac:dyDescent="0.25">
      <c r="A66" s="10">
        <v>3</v>
      </c>
      <c r="B66" s="11">
        <v>15</v>
      </c>
      <c r="C66" s="12" t="s">
        <v>20</v>
      </c>
      <c r="D66" s="13" t="s">
        <v>149</v>
      </c>
      <c r="E66" s="13" t="s">
        <v>41</v>
      </c>
      <c r="F66" s="13" t="s">
        <v>8</v>
      </c>
      <c r="G66" s="15">
        <v>500</v>
      </c>
      <c r="H66" s="14" t="s">
        <v>388</v>
      </c>
      <c r="I66" s="108">
        <v>0</v>
      </c>
      <c r="J66" s="109">
        <f t="shared" si="0"/>
        <v>0</v>
      </c>
      <c r="K66" s="14" t="s">
        <v>561</v>
      </c>
      <c r="M66" s="50"/>
    </row>
    <row r="67" spans="1:13" s="44" customFormat="1" ht="43.2" outlineLevel="1" x14ac:dyDescent="0.25">
      <c r="A67" s="10">
        <v>3</v>
      </c>
      <c r="B67" s="11">
        <v>16</v>
      </c>
      <c r="C67" s="12" t="s">
        <v>20</v>
      </c>
      <c r="D67" s="13" t="s">
        <v>397</v>
      </c>
      <c r="E67" s="13" t="s">
        <v>41</v>
      </c>
      <c r="F67" s="13" t="s">
        <v>12</v>
      </c>
      <c r="G67" s="15">
        <v>50</v>
      </c>
      <c r="H67" s="14" t="s">
        <v>383</v>
      </c>
      <c r="I67" s="108">
        <v>50</v>
      </c>
      <c r="J67" s="109">
        <f t="shared" si="0"/>
        <v>1</v>
      </c>
      <c r="K67" s="14" t="s">
        <v>501</v>
      </c>
      <c r="L67" s="52"/>
      <c r="M67" s="50"/>
    </row>
    <row r="68" spans="1:13" s="44" customFormat="1" ht="43.2" outlineLevel="1" x14ac:dyDescent="0.25">
      <c r="A68" s="10">
        <v>3</v>
      </c>
      <c r="B68" s="11">
        <v>17</v>
      </c>
      <c r="C68" s="12" t="s">
        <v>20</v>
      </c>
      <c r="D68" s="13" t="s">
        <v>510</v>
      </c>
      <c r="E68" s="13" t="s">
        <v>36</v>
      </c>
      <c r="F68" s="47" t="s">
        <v>10</v>
      </c>
      <c r="G68" s="15">
        <v>80</v>
      </c>
      <c r="H68" s="14" t="s">
        <v>418</v>
      </c>
      <c r="I68" s="108">
        <v>0</v>
      </c>
      <c r="J68" s="109">
        <f t="shared" si="0"/>
        <v>0</v>
      </c>
      <c r="K68" s="14" t="s">
        <v>533</v>
      </c>
      <c r="L68" s="52"/>
      <c r="M68" s="50"/>
    </row>
    <row r="69" spans="1:13" s="44" customFormat="1" ht="57.6" outlineLevel="1" x14ac:dyDescent="0.25">
      <c r="A69" s="10">
        <v>3</v>
      </c>
      <c r="B69" s="11">
        <v>18</v>
      </c>
      <c r="C69" s="12" t="s">
        <v>20</v>
      </c>
      <c r="D69" s="13" t="s">
        <v>150</v>
      </c>
      <c r="E69" s="13" t="s">
        <v>151</v>
      </c>
      <c r="F69" s="47" t="s">
        <v>10</v>
      </c>
      <c r="G69" s="15">
        <v>100</v>
      </c>
      <c r="H69" s="14" t="s">
        <v>386</v>
      </c>
      <c r="I69" s="108">
        <v>0</v>
      </c>
      <c r="J69" s="109">
        <f t="shared" si="0"/>
        <v>0</v>
      </c>
      <c r="K69" s="115" t="s">
        <v>542</v>
      </c>
      <c r="L69" s="52"/>
      <c r="M69" s="50"/>
    </row>
    <row r="70" spans="1:13" s="44" customFormat="1" ht="28.8" outlineLevel="1" x14ac:dyDescent="0.25">
      <c r="A70" s="10">
        <v>3</v>
      </c>
      <c r="B70" s="41">
        <v>19</v>
      </c>
      <c r="C70" s="12" t="s">
        <v>20</v>
      </c>
      <c r="D70" s="13" t="s">
        <v>477</v>
      </c>
      <c r="E70" s="13" t="s">
        <v>41</v>
      </c>
      <c r="F70" s="13" t="s">
        <v>8</v>
      </c>
      <c r="G70" s="15">
        <v>200</v>
      </c>
      <c r="H70" s="14" t="s">
        <v>388</v>
      </c>
      <c r="I70" s="108">
        <v>0</v>
      </c>
      <c r="J70" s="109">
        <f t="shared" si="0"/>
        <v>0</v>
      </c>
      <c r="K70" s="14" t="s">
        <v>561</v>
      </c>
      <c r="L70" s="52"/>
      <c r="M70" s="50"/>
    </row>
    <row r="71" spans="1:13" s="44" customFormat="1" ht="43.2" outlineLevel="1" x14ac:dyDescent="0.25">
      <c r="A71" s="10">
        <v>3</v>
      </c>
      <c r="B71" s="11">
        <v>20</v>
      </c>
      <c r="C71" s="12" t="s">
        <v>20</v>
      </c>
      <c r="D71" s="61" t="s">
        <v>440</v>
      </c>
      <c r="E71" s="58" t="s">
        <v>40</v>
      </c>
      <c r="F71" s="59" t="s">
        <v>10</v>
      </c>
      <c r="G71" s="60">
        <v>50</v>
      </c>
      <c r="H71" s="14" t="s">
        <v>418</v>
      </c>
      <c r="I71" s="108">
        <v>0</v>
      </c>
      <c r="J71" s="109">
        <f t="shared" si="0"/>
        <v>0</v>
      </c>
      <c r="K71" s="14" t="s">
        <v>533</v>
      </c>
      <c r="M71" s="50"/>
    </row>
    <row r="72" spans="1:13" s="44" customFormat="1" ht="28.8" outlineLevel="1" x14ac:dyDescent="0.25">
      <c r="A72" s="10">
        <v>3</v>
      </c>
      <c r="B72" s="11">
        <v>22</v>
      </c>
      <c r="C72" s="12" t="s">
        <v>20</v>
      </c>
      <c r="D72" s="13" t="s">
        <v>75</v>
      </c>
      <c r="E72" s="13" t="s">
        <v>41</v>
      </c>
      <c r="F72" s="13" t="s">
        <v>8</v>
      </c>
      <c r="G72" s="15">
        <v>75</v>
      </c>
      <c r="H72" s="14" t="s">
        <v>385</v>
      </c>
      <c r="I72" s="108">
        <v>0</v>
      </c>
      <c r="J72" s="109">
        <f t="shared" si="0"/>
        <v>0</v>
      </c>
      <c r="K72" s="14" t="s">
        <v>560</v>
      </c>
      <c r="M72" s="50"/>
    </row>
    <row r="73" spans="1:13" s="44" customFormat="1" ht="60" customHeight="1" outlineLevel="1" x14ac:dyDescent="0.25">
      <c r="A73" s="10">
        <v>3</v>
      </c>
      <c r="B73" s="11">
        <v>23</v>
      </c>
      <c r="C73" s="12" t="s">
        <v>20</v>
      </c>
      <c r="D73" s="38" t="s">
        <v>152</v>
      </c>
      <c r="E73" s="13" t="s">
        <v>36</v>
      </c>
      <c r="F73" s="47" t="s">
        <v>10</v>
      </c>
      <c r="G73" s="15">
        <v>100</v>
      </c>
      <c r="H73" s="14" t="s">
        <v>418</v>
      </c>
      <c r="I73" s="108">
        <v>0</v>
      </c>
      <c r="J73" s="109">
        <f t="shared" ref="J73:J137" si="1">I73/G73</f>
        <v>0</v>
      </c>
      <c r="K73" s="14" t="s">
        <v>533</v>
      </c>
      <c r="L73" s="52"/>
      <c r="M73" s="50"/>
    </row>
    <row r="74" spans="1:13" s="44" customFormat="1" ht="33" customHeight="1" outlineLevel="1" x14ac:dyDescent="0.25">
      <c r="A74" s="10"/>
      <c r="B74" s="11">
        <v>24</v>
      </c>
      <c r="C74" s="12"/>
      <c r="D74" s="13" t="s">
        <v>148</v>
      </c>
      <c r="E74" s="13" t="s">
        <v>493</v>
      </c>
      <c r="F74" s="13" t="s">
        <v>8</v>
      </c>
      <c r="G74" s="15">
        <v>70</v>
      </c>
      <c r="H74" s="14" t="s">
        <v>384</v>
      </c>
      <c r="I74" s="108">
        <v>69.319000000000003</v>
      </c>
      <c r="J74" s="109">
        <f t="shared" si="1"/>
        <v>0.99027142857142858</v>
      </c>
      <c r="K74" s="14" t="s">
        <v>501</v>
      </c>
      <c r="L74" s="52"/>
      <c r="M74" s="50"/>
    </row>
    <row r="75" spans="1:13" s="44" customFormat="1" ht="15.75" customHeight="1" x14ac:dyDescent="0.25">
      <c r="A75" s="6">
        <v>4</v>
      </c>
      <c r="B75" s="6"/>
      <c r="C75" s="7" t="s">
        <v>21</v>
      </c>
      <c r="D75" s="7"/>
      <c r="E75" s="7" t="s">
        <v>7</v>
      </c>
      <c r="F75" s="7"/>
      <c r="G75" s="8">
        <f>SUM(G76:G93)</f>
        <v>3000</v>
      </c>
      <c r="H75" s="9"/>
      <c r="I75" s="103">
        <f>SUM(I76:I93)</f>
        <v>661.3175</v>
      </c>
      <c r="J75" s="102">
        <f t="shared" si="1"/>
        <v>0.22043916666666666</v>
      </c>
      <c r="K75" s="9"/>
      <c r="L75" s="9"/>
      <c r="M75" s="49"/>
    </row>
    <row r="76" spans="1:13" s="44" customFormat="1" ht="28.8" outlineLevel="1" x14ac:dyDescent="0.25">
      <c r="A76" s="10">
        <v>4</v>
      </c>
      <c r="B76" s="11">
        <v>1</v>
      </c>
      <c r="C76" s="12" t="s">
        <v>21</v>
      </c>
      <c r="D76" s="13" t="s">
        <v>153</v>
      </c>
      <c r="E76" s="13" t="s">
        <v>41</v>
      </c>
      <c r="F76" s="13" t="s">
        <v>8</v>
      </c>
      <c r="G76" s="15">
        <v>200</v>
      </c>
      <c r="H76" s="14" t="s">
        <v>388</v>
      </c>
      <c r="I76" s="108">
        <v>0</v>
      </c>
      <c r="J76" s="109">
        <f t="shared" si="1"/>
        <v>0</v>
      </c>
      <c r="K76" s="14" t="s">
        <v>561</v>
      </c>
      <c r="L76" s="52"/>
      <c r="M76" s="50"/>
    </row>
    <row r="77" spans="1:13" s="44" customFormat="1" ht="28.8" outlineLevel="1" x14ac:dyDescent="0.25">
      <c r="A77" s="10">
        <v>4</v>
      </c>
      <c r="B77" s="11">
        <v>2</v>
      </c>
      <c r="C77" s="12" t="s">
        <v>21</v>
      </c>
      <c r="D77" s="13" t="s">
        <v>154</v>
      </c>
      <c r="E77" s="13" t="s">
        <v>41</v>
      </c>
      <c r="F77" s="13" t="s">
        <v>8</v>
      </c>
      <c r="G77" s="15">
        <v>400</v>
      </c>
      <c r="H77" s="14" t="s">
        <v>388</v>
      </c>
      <c r="I77" s="108">
        <v>0</v>
      </c>
      <c r="J77" s="109">
        <f t="shared" si="1"/>
        <v>0</v>
      </c>
      <c r="K77" s="14" t="s">
        <v>561</v>
      </c>
      <c r="L77" s="52"/>
      <c r="M77" s="50"/>
    </row>
    <row r="78" spans="1:13" s="44" customFormat="1" ht="28.8" outlineLevel="1" x14ac:dyDescent="0.25">
      <c r="A78" s="10">
        <v>4</v>
      </c>
      <c r="B78" s="11">
        <v>3</v>
      </c>
      <c r="C78" s="12" t="s">
        <v>21</v>
      </c>
      <c r="D78" s="13" t="s">
        <v>155</v>
      </c>
      <c r="E78" s="38" t="s">
        <v>511</v>
      </c>
      <c r="F78" s="13" t="s">
        <v>8</v>
      </c>
      <c r="G78" s="15">
        <v>200</v>
      </c>
      <c r="H78" s="14" t="s">
        <v>388</v>
      </c>
      <c r="I78" s="108">
        <v>0</v>
      </c>
      <c r="J78" s="109">
        <f t="shared" si="1"/>
        <v>0</v>
      </c>
      <c r="K78" s="14" t="s">
        <v>561</v>
      </c>
      <c r="L78" s="13"/>
      <c r="M78" s="50"/>
    </row>
    <row r="79" spans="1:13" s="44" customFormat="1" ht="28.8" outlineLevel="1" x14ac:dyDescent="0.25">
      <c r="A79" s="10">
        <v>4</v>
      </c>
      <c r="B79" s="11">
        <v>4</v>
      </c>
      <c r="C79" s="12" t="s">
        <v>21</v>
      </c>
      <c r="D79" s="13" t="s">
        <v>67</v>
      </c>
      <c r="E79" s="13" t="s">
        <v>156</v>
      </c>
      <c r="F79" s="13" t="s">
        <v>8</v>
      </c>
      <c r="G79" s="15">
        <v>100</v>
      </c>
      <c r="H79" s="14" t="s">
        <v>385</v>
      </c>
      <c r="I79" s="108">
        <v>0</v>
      </c>
      <c r="J79" s="109">
        <f t="shared" si="1"/>
        <v>0</v>
      </c>
      <c r="K79" s="14" t="s">
        <v>560</v>
      </c>
      <c r="M79" s="50"/>
    </row>
    <row r="80" spans="1:13" s="44" customFormat="1" ht="57.6" outlineLevel="1" x14ac:dyDescent="0.25">
      <c r="A80" s="10">
        <v>4</v>
      </c>
      <c r="B80" s="11">
        <v>5</v>
      </c>
      <c r="C80" s="12" t="s">
        <v>21</v>
      </c>
      <c r="D80" s="13" t="s">
        <v>398</v>
      </c>
      <c r="E80" s="13" t="s">
        <v>68</v>
      </c>
      <c r="F80" s="13" t="s">
        <v>12</v>
      </c>
      <c r="G80" s="15">
        <v>100</v>
      </c>
      <c r="H80" s="14" t="s">
        <v>383</v>
      </c>
      <c r="I80" s="108">
        <v>11.317500000000001</v>
      </c>
      <c r="J80" s="109">
        <f t="shared" si="1"/>
        <v>0.11317500000000001</v>
      </c>
      <c r="K80" s="115" t="s">
        <v>572</v>
      </c>
      <c r="M80" s="50"/>
    </row>
    <row r="81" spans="1:13" s="44" customFormat="1" ht="28.8" outlineLevel="1" x14ac:dyDescent="0.25">
      <c r="A81" s="10">
        <v>4</v>
      </c>
      <c r="B81" s="11">
        <v>6</v>
      </c>
      <c r="C81" s="12" t="s">
        <v>21</v>
      </c>
      <c r="D81" s="13" t="s">
        <v>399</v>
      </c>
      <c r="E81" s="38" t="s">
        <v>68</v>
      </c>
      <c r="F81" s="13" t="s">
        <v>8</v>
      </c>
      <c r="G81" s="15">
        <v>100</v>
      </c>
      <c r="H81" s="14" t="s">
        <v>385</v>
      </c>
      <c r="I81" s="108">
        <v>0</v>
      </c>
      <c r="J81" s="109">
        <f t="shared" si="1"/>
        <v>0</v>
      </c>
      <c r="K81" s="14" t="s">
        <v>560</v>
      </c>
      <c r="L81" s="13"/>
      <c r="M81" s="50"/>
    </row>
    <row r="82" spans="1:13" s="44" customFormat="1" ht="28.8" outlineLevel="1" x14ac:dyDescent="0.25">
      <c r="A82" s="10">
        <v>4</v>
      </c>
      <c r="B82" s="11">
        <v>7</v>
      </c>
      <c r="C82" s="12" t="s">
        <v>21</v>
      </c>
      <c r="D82" s="13" t="s">
        <v>157</v>
      </c>
      <c r="E82" s="38" t="s">
        <v>68</v>
      </c>
      <c r="F82" s="13" t="s">
        <v>8</v>
      </c>
      <c r="G82" s="15">
        <v>100</v>
      </c>
      <c r="H82" s="14" t="s">
        <v>385</v>
      </c>
      <c r="I82" s="108">
        <v>0</v>
      </c>
      <c r="J82" s="109">
        <f t="shared" si="1"/>
        <v>0</v>
      </c>
      <c r="K82" s="14" t="s">
        <v>560</v>
      </c>
      <c r="L82" s="13"/>
      <c r="M82" s="50"/>
    </row>
    <row r="83" spans="1:13" s="44" customFormat="1" ht="28.8" outlineLevel="1" x14ac:dyDescent="0.25">
      <c r="A83" s="10">
        <v>4</v>
      </c>
      <c r="B83" s="11">
        <v>8</v>
      </c>
      <c r="C83" s="12" t="s">
        <v>21</v>
      </c>
      <c r="D83" s="13" t="s">
        <v>76</v>
      </c>
      <c r="E83" s="13" t="s">
        <v>45</v>
      </c>
      <c r="F83" s="13" t="s">
        <v>8</v>
      </c>
      <c r="G83" s="15">
        <v>100</v>
      </c>
      <c r="H83" s="14" t="s">
        <v>385</v>
      </c>
      <c r="I83" s="108">
        <v>0</v>
      </c>
      <c r="J83" s="109">
        <f t="shared" si="1"/>
        <v>0</v>
      </c>
      <c r="K83" s="14" t="s">
        <v>560</v>
      </c>
      <c r="M83" s="50"/>
    </row>
    <row r="84" spans="1:13" s="44" customFormat="1" ht="28.8" outlineLevel="1" x14ac:dyDescent="0.25">
      <c r="A84" s="10">
        <v>4</v>
      </c>
      <c r="B84" s="11">
        <v>9</v>
      </c>
      <c r="C84" s="12" t="s">
        <v>21</v>
      </c>
      <c r="D84" s="13" t="s">
        <v>77</v>
      </c>
      <c r="E84" s="38" t="s">
        <v>472</v>
      </c>
      <c r="F84" s="13" t="s">
        <v>8</v>
      </c>
      <c r="G84" s="15">
        <v>100</v>
      </c>
      <c r="H84" s="14" t="s">
        <v>385</v>
      </c>
      <c r="I84" s="108">
        <v>0</v>
      </c>
      <c r="J84" s="109">
        <f t="shared" si="1"/>
        <v>0</v>
      </c>
      <c r="K84" s="14" t="s">
        <v>560</v>
      </c>
      <c r="L84" s="13"/>
      <c r="M84" s="50"/>
    </row>
    <row r="85" spans="1:13" s="44" customFormat="1" ht="28.8" outlineLevel="1" x14ac:dyDescent="0.25">
      <c r="A85" s="10">
        <v>4</v>
      </c>
      <c r="B85" s="11">
        <v>10</v>
      </c>
      <c r="C85" s="12" t="s">
        <v>21</v>
      </c>
      <c r="D85" s="13" t="s">
        <v>78</v>
      </c>
      <c r="E85" s="38" t="s">
        <v>472</v>
      </c>
      <c r="F85" s="13" t="s">
        <v>8</v>
      </c>
      <c r="G85" s="15">
        <v>100</v>
      </c>
      <c r="H85" s="14" t="s">
        <v>385</v>
      </c>
      <c r="I85" s="108">
        <v>0</v>
      </c>
      <c r="J85" s="109">
        <f t="shared" si="1"/>
        <v>0</v>
      </c>
      <c r="K85" s="14" t="s">
        <v>560</v>
      </c>
      <c r="L85" s="13"/>
      <c r="M85" s="50"/>
    </row>
    <row r="86" spans="1:13" s="44" customFormat="1" ht="28.8" outlineLevel="1" x14ac:dyDescent="0.25">
      <c r="A86" s="10">
        <v>4</v>
      </c>
      <c r="B86" s="11">
        <v>11</v>
      </c>
      <c r="C86" s="12" t="s">
        <v>21</v>
      </c>
      <c r="D86" s="13" t="s">
        <v>79</v>
      </c>
      <c r="E86" s="13" t="s">
        <v>41</v>
      </c>
      <c r="F86" s="13" t="s">
        <v>8</v>
      </c>
      <c r="G86" s="15">
        <v>100</v>
      </c>
      <c r="H86" s="14" t="s">
        <v>385</v>
      </c>
      <c r="I86" s="108">
        <v>0</v>
      </c>
      <c r="J86" s="109">
        <f t="shared" si="1"/>
        <v>0</v>
      </c>
      <c r="K86" s="14" t="s">
        <v>560</v>
      </c>
      <c r="L86" s="52"/>
      <c r="M86" s="50"/>
    </row>
    <row r="87" spans="1:13" s="44" customFormat="1" ht="28.8" outlineLevel="1" x14ac:dyDescent="0.25">
      <c r="A87" s="10">
        <v>4</v>
      </c>
      <c r="B87" s="11">
        <v>12</v>
      </c>
      <c r="C87" s="12" t="s">
        <v>21</v>
      </c>
      <c r="D87" s="13" t="s">
        <v>158</v>
      </c>
      <c r="E87" s="13" t="s">
        <v>494</v>
      </c>
      <c r="F87" s="13" t="s">
        <v>8</v>
      </c>
      <c r="G87" s="15">
        <v>100</v>
      </c>
      <c r="H87" s="14" t="s">
        <v>432</v>
      </c>
      <c r="I87" s="108">
        <v>0</v>
      </c>
      <c r="J87" s="109">
        <f t="shared" si="1"/>
        <v>0</v>
      </c>
      <c r="K87" s="14" t="s">
        <v>560</v>
      </c>
      <c r="L87" s="52"/>
      <c r="M87" s="50"/>
    </row>
    <row r="88" spans="1:13" s="44" customFormat="1" ht="28.8" outlineLevel="1" x14ac:dyDescent="0.25">
      <c r="A88" s="10">
        <v>4</v>
      </c>
      <c r="B88" s="11">
        <v>13</v>
      </c>
      <c r="C88" s="12" t="s">
        <v>21</v>
      </c>
      <c r="D88" s="13" t="s">
        <v>159</v>
      </c>
      <c r="E88" s="13" t="s">
        <v>41</v>
      </c>
      <c r="F88" s="13" t="s">
        <v>8</v>
      </c>
      <c r="G88" s="15">
        <v>150</v>
      </c>
      <c r="H88" s="14" t="s">
        <v>385</v>
      </c>
      <c r="I88" s="108">
        <v>0</v>
      </c>
      <c r="J88" s="109">
        <f t="shared" si="1"/>
        <v>0</v>
      </c>
      <c r="K88" s="14" t="s">
        <v>560</v>
      </c>
      <c r="L88" s="52"/>
      <c r="M88" s="50"/>
    </row>
    <row r="89" spans="1:13" s="44" customFormat="1" ht="28.8" outlineLevel="1" x14ac:dyDescent="0.25">
      <c r="A89" s="10">
        <v>4</v>
      </c>
      <c r="B89" s="11">
        <v>14</v>
      </c>
      <c r="C89" s="12" t="s">
        <v>21</v>
      </c>
      <c r="D89" s="38" t="s">
        <v>160</v>
      </c>
      <c r="E89" s="38" t="s">
        <v>55</v>
      </c>
      <c r="F89" s="47" t="s">
        <v>10</v>
      </c>
      <c r="G89" s="15">
        <v>250</v>
      </c>
      <c r="H89" s="14" t="s">
        <v>418</v>
      </c>
      <c r="I89" s="108">
        <v>250</v>
      </c>
      <c r="J89" s="109">
        <f t="shared" si="1"/>
        <v>1</v>
      </c>
      <c r="K89" s="14" t="s">
        <v>536</v>
      </c>
      <c r="L89" s="52"/>
      <c r="M89" s="50"/>
    </row>
    <row r="90" spans="1:13" s="44" customFormat="1" ht="60" customHeight="1" outlineLevel="1" x14ac:dyDescent="0.25">
      <c r="A90" s="10">
        <v>4</v>
      </c>
      <c r="B90" s="11">
        <v>15</v>
      </c>
      <c r="C90" s="12" t="s">
        <v>21</v>
      </c>
      <c r="D90" s="38" t="s">
        <v>161</v>
      </c>
      <c r="E90" s="38" t="s">
        <v>55</v>
      </c>
      <c r="F90" s="47" t="s">
        <v>10</v>
      </c>
      <c r="G90" s="15">
        <v>400</v>
      </c>
      <c r="H90" s="14" t="s">
        <v>418</v>
      </c>
      <c r="I90" s="108">
        <v>0</v>
      </c>
      <c r="J90" s="109">
        <f t="shared" si="1"/>
        <v>0</v>
      </c>
      <c r="K90" s="14" t="s">
        <v>533</v>
      </c>
      <c r="L90" s="51"/>
      <c r="M90" s="50"/>
    </row>
    <row r="91" spans="1:13" s="44" customFormat="1" ht="72" outlineLevel="1" x14ac:dyDescent="0.25">
      <c r="A91" s="40">
        <v>4</v>
      </c>
      <c r="B91" s="41">
        <v>16</v>
      </c>
      <c r="C91" s="76" t="s">
        <v>21</v>
      </c>
      <c r="D91" s="38" t="s">
        <v>457</v>
      </c>
      <c r="E91" s="38" t="s">
        <v>456</v>
      </c>
      <c r="F91" s="54" t="s">
        <v>11</v>
      </c>
      <c r="G91" s="53">
        <v>100</v>
      </c>
      <c r="H91" s="73" t="s">
        <v>385</v>
      </c>
      <c r="I91" s="108">
        <v>0</v>
      </c>
      <c r="J91" s="109">
        <f t="shared" si="1"/>
        <v>0</v>
      </c>
      <c r="K91" s="14" t="s">
        <v>567</v>
      </c>
      <c r="L91" s="52"/>
      <c r="M91" s="50"/>
    </row>
    <row r="92" spans="1:13" s="44" customFormat="1" ht="28.8" outlineLevel="1" x14ac:dyDescent="0.25">
      <c r="A92" s="10">
        <v>4</v>
      </c>
      <c r="B92" s="11">
        <v>17</v>
      </c>
      <c r="C92" s="12" t="s">
        <v>21</v>
      </c>
      <c r="D92" s="38" t="s">
        <v>162</v>
      </c>
      <c r="E92" s="38" t="s">
        <v>55</v>
      </c>
      <c r="F92" s="47" t="s">
        <v>10</v>
      </c>
      <c r="G92" s="15">
        <v>250</v>
      </c>
      <c r="H92" s="14" t="s">
        <v>418</v>
      </c>
      <c r="I92" s="108">
        <v>250</v>
      </c>
      <c r="J92" s="109">
        <f t="shared" si="1"/>
        <v>1</v>
      </c>
      <c r="K92" s="14" t="s">
        <v>501</v>
      </c>
      <c r="L92" s="52"/>
      <c r="M92" s="50"/>
    </row>
    <row r="93" spans="1:13" s="44" customFormat="1" ht="28.8" outlineLevel="1" x14ac:dyDescent="0.25">
      <c r="A93" s="10">
        <v>4</v>
      </c>
      <c r="B93" s="11">
        <v>18</v>
      </c>
      <c r="C93" s="12" t="s">
        <v>21</v>
      </c>
      <c r="D93" s="63" t="s">
        <v>163</v>
      </c>
      <c r="E93" s="38" t="s">
        <v>55</v>
      </c>
      <c r="F93" s="47" t="s">
        <v>10</v>
      </c>
      <c r="G93" s="15">
        <v>150</v>
      </c>
      <c r="H93" s="14" t="s">
        <v>418</v>
      </c>
      <c r="I93" s="108">
        <v>150</v>
      </c>
      <c r="J93" s="109">
        <f t="shared" si="1"/>
        <v>1</v>
      </c>
      <c r="K93" s="14" t="s">
        <v>501</v>
      </c>
      <c r="M93" s="50"/>
    </row>
    <row r="94" spans="1:13" s="44" customFormat="1" ht="13.5" customHeight="1" x14ac:dyDescent="0.25">
      <c r="A94" s="6">
        <v>5</v>
      </c>
      <c r="B94" s="6"/>
      <c r="C94" s="7" t="s">
        <v>22</v>
      </c>
      <c r="D94" s="7"/>
      <c r="E94" s="7" t="s">
        <v>7</v>
      </c>
      <c r="F94" s="7"/>
      <c r="G94" s="8">
        <f>SUM(G95:G114)</f>
        <v>3000</v>
      </c>
      <c r="H94" s="9"/>
      <c r="I94" s="103">
        <f>SUM(I95:I114)</f>
        <v>284.38600000000002</v>
      </c>
      <c r="J94" s="102">
        <f t="shared" si="1"/>
        <v>9.4795333333333343E-2</v>
      </c>
      <c r="K94" s="9"/>
      <c r="L94" s="9"/>
      <c r="M94" s="49"/>
    </row>
    <row r="95" spans="1:13" s="44" customFormat="1" ht="43.2" outlineLevel="1" x14ac:dyDescent="0.25">
      <c r="A95" s="10">
        <v>5</v>
      </c>
      <c r="B95" s="11">
        <v>1</v>
      </c>
      <c r="C95" s="75" t="s">
        <v>22</v>
      </c>
      <c r="D95" s="13" t="s">
        <v>164</v>
      </c>
      <c r="E95" s="13" t="s">
        <v>165</v>
      </c>
      <c r="F95" s="47" t="s">
        <v>10</v>
      </c>
      <c r="G95" s="15">
        <v>80</v>
      </c>
      <c r="H95" s="14" t="s">
        <v>419</v>
      </c>
      <c r="I95" s="108">
        <v>0</v>
      </c>
      <c r="J95" s="109">
        <f t="shared" si="1"/>
        <v>0</v>
      </c>
      <c r="K95" s="14" t="s">
        <v>537</v>
      </c>
      <c r="M95" s="50"/>
    </row>
    <row r="96" spans="1:13" s="44" customFormat="1" ht="43.2" outlineLevel="1" x14ac:dyDescent="0.25">
      <c r="A96" s="10">
        <v>5</v>
      </c>
      <c r="B96" s="11">
        <v>2</v>
      </c>
      <c r="C96" s="75" t="s">
        <v>22</v>
      </c>
      <c r="D96" s="13" t="s">
        <v>166</v>
      </c>
      <c r="E96" s="13" t="s">
        <v>167</v>
      </c>
      <c r="F96" s="47" t="s">
        <v>10</v>
      </c>
      <c r="G96" s="15">
        <v>80</v>
      </c>
      <c r="H96" s="14" t="s">
        <v>419</v>
      </c>
      <c r="I96" s="108">
        <v>0</v>
      </c>
      <c r="J96" s="109">
        <f t="shared" si="1"/>
        <v>0</v>
      </c>
      <c r="K96" s="14" t="s">
        <v>537</v>
      </c>
      <c r="L96" s="138"/>
      <c r="M96" s="50"/>
    </row>
    <row r="97" spans="1:13" s="44" customFormat="1" ht="43.2" outlineLevel="1" x14ac:dyDescent="0.25">
      <c r="A97" s="10">
        <v>5</v>
      </c>
      <c r="B97" s="11">
        <v>3</v>
      </c>
      <c r="C97" s="75" t="s">
        <v>22</v>
      </c>
      <c r="D97" s="13" t="s">
        <v>168</v>
      </c>
      <c r="E97" s="13" t="s">
        <v>169</v>
      </c>
      <c r="F97" s="47" t="s">
        <v>10</v>
      </c>
      <c r="G97" s="15">
        <v>150</v>
      </c>
      <c r="H97" s="14" t="s">
        <v>419</v>
      </c>
      <c r="I97" s="108">
        <v>0</v>
      </c>
      <c r="J97" s="109">
        <f t="shared" si="1"/>
        <v>0</v>
      </c>
      <c r="K97" s="14" t="s">
        <v>537</v>
      </c>
      <c r="L97" s="139"/>
      <c r="M97" s="50"/>
    </row>
    <row r="98" spans="1:13" s="44" customFormat="1" ht="28.8" outlineLevel="1" x14ac:dyDescent="0.25">
      <c r="A98" s="10">
        <v>5</v>
      </c>
      <c r="B98" s="11">
        <v>4</v>
      </c>
      <c r="C98" s="75" t="s">
        <v>22</v>
      </c>
      <c r="D98" s="13" t="s">
        <v>170</v>
      </c>
      <c r="E98" s="38" t="s">
        <v>55</v>
      </c>
      <c r="F98" s="47" t="s">
        <v>10</v>
      </c>
      <c r="G98" s="15">
        <v>250</v>
      </c>
      <c r="H98" s="14" t="s">
        <v>418</v>
      </c>
      <c r="I98" s="108">
        <v>250</v>
      </c>
      <c r="J98" s="109">
        <f t="shared" si="1"/>
        <v>1</v>
      </c>
      <c r="K98" s="14" t="s">
        <v>501</v>
      </c>
      <c r="M98" s="50"/>
    </row>
    <row r="99" spans="1:13" s="44" customFormat="1" ht="43.2" outlineLevel="1" x14ac:dyDescent="0.25">
      <c r="A99" s="10">
        <v>5</v>
      </c>
      <c r="B99" s="11">
        <v>5</v>
      </c>
      <c r="C99" s="75" t="s">
        <v>22</v>
      </c>
      <c r="D99" s="13" t="s">
        <v>171</v>
      </c>
      <c r="E99" s="13" t="s">
        <v>165</v>
      </c>
      <c r="F99" s="47" t="s">
        <v>10</v>
      </c>
      <c r="G99" s="15">
        <v>150</v>
      </c>
      <c r="H99" s="14" t="s">
        <v>419</v>
      </c>
      <c r="I99" s="108">
        <v>0</v>
      </c>
      <c r="J99" s="109">
        <f t="shared" si="1"/>
        <v>0</v>
      </c>
      <c r="K99" s="14" t="s">
        <v>537</v>
      </c>
      <c r="M99" s="50"/>
    </row>
    <row r="100" spans="1:13" s="44" customFormat="1" ht="43.2" outlineLevel="1" x14ac:dyDescent="0.25">
      <c r="A100" s="10">
        <v>5</v>
      </c>
      <c r="B100" s="11">
        <v>6</v>
      </c>
      <c r="C100" s="75" t="s">
        <v>22</v>
      </c>
      <c r="D100" s="13" t="s">
        <v>172</v>
      </c>
      <c r="E100" s="13" t="s">
        <v>173</v>
      </c>
      <c r="F100" s="47" t="s">
        <v>10</v>
      </c>
      <c r="G100" s="15">
        <v>90</v>
      </c>
      <c r="H100" s="14" t="s">
        <v>386</v>
      </c>
      <c r="I100" s="108">
        <v>0</v>
      </c>
      <c r="J100" s="109">
        <f t="shared" si="1"/>
        <v>0</v>
      </c>
      <c r="K100" s="14" t="s">
        <v>539</v>
      </c>
      <c r="M100" s="50"/>
    </row>
    <row r="101" spans="1:13" s="44" customFormat="1" ht="80.099999999999994" customHeight="1" outlineLevel="1" x14ac:dyDescent="0.25">
      <c r="A101" s="40">
        <v>5</v>
      </c>
      <c r="B101" s="41">
        <v>7</v>
      </c>
      <c r="C101" s="75" t="s">
        <v>22</v>
      </c>
      <c r="D101" s="38" t="s">
        <v>174</v>
      </c>
      <c r="E101" s="38" t="s">
        <v>175</v>
      </c>
      <c r="F101" s="54" t="s">
        <v>11</v>
      </c>
      <c r="G101" s="53">
        <v>400</v>
      </c>
      <c r="H101" s="73" t="s">
        <v>419</v>
      </c>
      <c r="I101" s="108">
        <v>0</v>
      </c>
      <c r="J101" s="109">
        <f t="shared" si="1"/>
        <v>0</v>
      </c>
      <c r="K101" s="73" t="s">
        <v>554</v>
      </c>
      <c r="L101" s="77"/>
      <c r="M101" s="50"/>
    </row>
    <row r="102" spans="1:13" s="44" customFormat="1" ht="30" customHeight="1" outlineLevel="1" x14ac:dyDescent="0.25">
      <c r="A102" s="10">
        <v>5</v>
      </c>
      <c r="B102" s="11">
        <v>8</v>
      </c>
      <c r="C102" s="75" t="s">
        <v>22</v>
      </c>
      <c r="D102" s="13" t="s">
        <v>400</v>
      </c>
      <c r="E102" s="13" t="s">
        <v>176</v>
      </c>
      <c r="F102" s="13" t="s">
        <v>8</v>
      </c>
      <c r="G102" s="15">
        <v>150</v>
      </c>
      <c r="H102" s="14" t="s">
        <v>385</v>
      </c>
      <c r="I102" s="108">
        <v>0</v>
      </c>
      <c r="J102" s="109">
        <f t="shared" si="1"/>
        <v>0</v>
      </c>
      <c r="K102" s="14" t="s">
        <v>560</v>
      </c>
      <c r="M102" s="50"/>
    </row>
    <row r="103" spans="1:13" s="44" customFormat="1" ht="28.8" outlineLevel="1" x14ac:dyDescent="0.25">
      <c r="A103" s="10">
        <v>5</v>
      </c>
      <c r="B103" s="11">
        <v>9</v>
      </c>
      <c r="C103" s="75" t="s">
        <v>22</v>
      </c>
      <c r="D103" s="13" t="s">
        <v>37</v>
      </c>
      <c r="E103" s="13" t="s">
        <v>177</v>
      </c>
      <c r="F103" s="47" t="s">
        <v>10</v>
      </c>
      <c r="G103" s="15">
        <v>50</v>
      </c>
      <c r="H103" s="14" t="s">
        <v>386</v>
      </c>
      <c r="I103" s="108">
        <v>34.386000000000003</v>
      </c>
      <c r="J103" s="109">
        <f t="shared" si="1"/>
        <v>0.68772000000000011</v>
      </c>
      <c r="K103" s="14" t="s">
        <v>501</v>
      </c>
      <c r="M103" s="50"/>
    </row>
    <row r="104" spans="1:13" s="44" customFormat="1" ht="43.2" outlineLevel="1" x14ac:dyDescent="0.25">
      <c r="A104" s="10">
        <v>5</v>
      </c>
      <c r="B104" s="11">
        <v>10</v>
      </c>
      <c r="C104" s="75" t="s">
        <v>22</v>
      </c>
      <c r="D104" s="13" t="s">
        <v>178</v>
      </c>
      <c r="E104" s="13" t="s">
        <v>179</v>
      </c>
      <c r="F104" s="13" t="s">
        <v>8</v>
      </c>
      <c r="G104" s="15">
        <v>100</v>
      </c>
      <c r="H104" s="14" t="s">
        <v>383</v>
      </c>
      <c r="I104" s="108">
        <v>0</v>
      </c>
      <c r="J104" s="109">
        <f t="shared" si="1"/>
        <v>0</v>
      </c>
      <c r="K104" s="14" t="s">
        <v>560</v>
      </c>
      <c r="M104" s="50"/>
    </row>
    <row r="105" spans="1:13" s="44" customFormat="1" ht="28.8" outlineLevel="1" x14ac:dyDescent="0.25">
      <c r="A105" s="10">
        <v>5</v>
      </c>
      <c r="B105" s="11">
        <v>11</v>
      </c>
      <c r="C105" s="75" t="s">
        <v>22</v>
      </c>
      <c r="D105" s="13" t="s">
        <v>180</v>
      </c>
      <c r="E105" s="13" t="s">
        <v>169</v>
      </c>
      <c r="F105" s="13" t="s">
        <v>8</v>
      </c>
      <c r="G105" s="15">
        <v>100</v>
      </c>
      <c r="H105" s="14" t="s">
        <v>385</v>
      </c>
      <c r="I105" s="108">
        <v>0</v>
      </c>
      <c r="J105" s="109">
        <f t="shared" si="1"/>
        <v>0</v>
      </c>
      <c r="K105" s="14" t="s">
        <v>560</v>
      </c>
      <c r="M105" s="50"/>
    </row>
    <row r="106" spans="1:13" s="44" customFormat="1" ht="30" customHeight="1" outlineLevel="1" x14ac:dyDescent="0.25">
      <c r="A106" s="10">
        <v>5</v>
      </c>
      <c r="B106" s="11">
        <v>12</v>
      </c>
      <c r="C106" s="75" t="s">
        <v>22</v>
      </c>
      <c r="D106" s="38" t="s">
        <v>80</v>
      </c>
      <c r="E106" s="13" t="s">
        <v>41</v>
      </c>
      <c r="F106" s="13" t="s">
        <v>8</v>
      </c>
      <c r="G106" s="15">
        <v>100</v>
      </c>
      <c r="H106" s="14" t="s">
        <v>385</v>
      </c>
      <c r="I106" s="108">
        <v>0</v>
      </c>
      <c r="J106" s="109">
        <f t="shared" si="1"/>
        <v>0</v>
      </c>
      <c r="K106" s="14" t="s">
        <v>560</v>
      </c>
      <c r="L106" s="38"/>
      <c r="M106" s="50"/>
    </row>
    <row r="107" spans="1:13" s="44" customFormat="1" ht="43.2" outlineLevel="1" x14ac:dyDescent="0.25">
      <c r="A107" s="10">
        <v>5</v>
      </c>
      <c r="B107" s="11">
        <v>13</v>
      </c>
      <c r="C107" s="75" t="s">
        <v>22</v>
      </c>
      <c r="D107" s="13" t="s">
        <v>172</v>
      </c>
      <c r="E107" s="13" t="s">
        <v>495</v>
      </c>
      <c r="F107" s="47" t="s">
        <v>10</v>
      </c>
      <c r="G107" s="15">
        <v>50</v>
      </c>
      <c r="H107" s="14" t="s">
        <v>386</v>
      </c>
      <c r="I107" s="108">
        <v>0</v>
      </c>
      <c r="J107" s="109">
        <f t="shared" si="1"/>
        <v>0</v>
      </c>
      <c r="K107" s="14" t="s">
        <v>540</v>
      </c>
      <c r="M107" s="50"/>
    </row>
    <row r="108" spans="1:13" s="44" customFormat="1" ht="28.8" outlineLevel="1" x14ac:dyDescent="0.25">
      <c r="A108" s="10">
        <v>5</v>
      </c>
      <c r="B108" s="11">
        <v>14</v>
      </c>
      <c r="C108" s="75" t="s">
        <v>22</v>
      </c>
      <c r="D108" s="38" t="s">
        <v>81</v>
      </c>
      <c r="E108" s="13" t="s">
        <v>41</v>
      </c>
      <c r="F108" s="13" t="s">
        <v>8</v>
      </c>
      <c r="G108" s="15">
        <v>100</v>
      </c>
      <c r="H108" s="14" t="s">
        <v>385</v>
      </c>
      <c r="I108" s="108">
        <v>0</v>
      </c>
      <c r="J108" s="109">
        <f t="shared" si="1"/>
        <v>0</v>
      </c>
      <c r="K108" s="14" t="s">
        <v>560</v>
      </c>
      <c r="L108" s="38"/>
      <c r="M108" s="50"/>
    </row>
    <row r="109" spans="1:13" s="44" customFormat="1" ht="43.2" outlineLevel="1" x14ac:dyDescent="0.25">
      <c r="A109" s="10">
        <v>5</v>
      </c>
      <c r="B109" s="11">
        <v>15</v>
      </c>
      <c r="C109" s="75" t="s">
        <v>22</v>
      </c>
      <c r="D109" s="38" t="s">
        <v>181</v>
      </c>
      <c r="E109" s="38" t="s">
        <v>182</v>
      </c>
      <c r="F109" s="47" t="s">
        <v>10</v>
      </c>
      <c r="G109" s="15">
        <v>200</v>
      </c>
      <c r="H109" s="14" t="s">
        <v>418</v>
      </c>
      <c r="I109" s="108">
        <v>0</v>
      </c>
      <c r="J109" s="109">
        <f t="shared" si="1"/>
        <v>0</v>
      </c>
      <c r="K109" s="14" t="s">
        <v>533</v>
      </c>
      <c r="M109" s="50"/>
    </row>
    <row r="110" spans="1:13" s="44" customFormat="1" ht="43.2" outlineLevel="1" x14ac:dyDescent="0.25">
      <c r="A110" s="10">
        <v>5</v>
      </c>
      <c r="B110" s="11">
        <v>16</v>
      </c>
      <c r="C110" s="75" t="s">
        <v>22</v>
      </c>
      <c r="D110" s="117" t="s">
        <v>573</v>
      </c>
      <c r="E110" s="38" t="s">
        <v>183</v>
      </c>
      <c r="F110" s="47" t="s">
        <v>10</v>
      </c>
      <c r="G110" s="15">
        <v>200</v>
      </c>
      <c r="H110" s="14" t="s">
        <v>418</v>
      </c>
      <c r="I110" s="108">
        <v>0</v>
      </c>
      <c r="J110" s="109">
        <f t="shared" si="1"/>
        <v>0</v>
      </c>
      <c r="K110" s="14" t="s">
        <v>533</v>
      </c>
      <c r="M110" s="50"/>
    </row>
    <row r="111" spans="1:13" s="44" customFormat="1" ht="43.2" outlineLevel="1" x14ac:dyDescent="0.25">
      <c r="A111" s="10">
        <v>5</v>
      </c>
      <c r="B111" s="11">
        <v>17</v>
      </c>
      <c r="C111" s="75" t="s">
        <v>22</v>
      </c>
      <c r="D111" s="13" t="s">
        <v>184</v>
      </c>
      <c r="E111" s="38" t="s">
        <v>185</v>
      </c>
      <c r="F111" s="47" t="s">
        <v>10</v>
      </c>
      <c r="G111" s="15">
        <v>200</v>
      </c>
      <c r="H111" s="14" t="s">
        <v>418</v>
      </c>
      <c r="I111" s="108">
        <v>0</v>
      </c>
      <c r="J111" s="109">
        <f t="shared" si="1"/>
        <v>0</v>
      </c>
      <c r="K111" s="14" t="s">
        <v>533</v>
      </c>
      <c r="M111" s="50"/>
    </row>
    <row r="112" spans="1:13" s="44" customFormat="1" ht="60" customHeight="1" outlineLevel="1" x14ac:dyDescent="0.25">
      <c r="A112" s="10">
        <v>5</v>
      </c>
      <c r="B112" s="11">
        <v>18</v>
      </c>
      <c r="C112" s="75" t="s">
        <v>22</v>
      </c>
      <c r="D112" s="38" t="s">
        <v>478</v>
      </c>
      <c r="E112" s="13" t="s">
        <v>183</v>
      </c>
      <c r="F112" s="47" t="s">
        <v>10</v>
      </c>
      <c r="G112" s="15">
        <v>250</v>
      </c>
      <c r="H112" s="14" t="s">
        <v>418</v>
      </c>
      <c r="I112" s="108">
        <v>0</v>
      </c>
      <c r="J112" s="109">
        <f t="shared" si="1"/>
        <v>0</v>
      </c>
      <c r="K112" s="14" t="s">
        <v>533</v>
      </c>
      <c r="L112" s="38"/>
      <c r="M112" s="50"/>
    </row>
    <row r="113" spans="1:13" s="44" customFormat="1" ht="33" customHeight="1" outlineLevel="1" x14ac:dyDescent="0.25">
      <c r="A113" s="10"/>
      <c r="B113" s="11">
        <v>19</v>
      </c>
      <c r="C113" s="75" t="s">
        <v>22</v>
      </c>
      <c r="D113" s="13" t="s">
        <v>400</v>
      </c>
      <c r="E113" s="13" t="s">
        <v>41</v>
      </c>
      <c r="F113" s="13" t="s">
        <v>8</v>
      </c>
      <c r="G113" s="15">
        <v>200</v>
      </c>
      <c r="H113" s="14" t="s">
        <v>388</v>
      </c>
      <c r="I113" s="108">
        <v>0</v>
      </c>
      <c r="J113" s="109">
        <f t="shared" si="1"/>
        <v>0</v>
      </c>
      <c r="K113" s="14" t="s">
        <v>561</v>
      </c>
      <c r="L113" s="38"/>
      <c r="M113" s="50"/>
    </row>
    <row r="114" spans="1:13" s="44" customFormat="1" ht="28.8" outlineLevel="1" x14ac:dyDescent="0.25">
      <c r="A114" s="40">
        <v>5</v>
      </c>
      <c r="B114" s="90">
        <v>20</v>
      </c>
      <c r="C114" s="46"/>
      <c r="D114" s="38" t="s">
        <v>475</v>
      </c>
      <c r="E114" s="38" t="s">
        <v>41</v>
      </c>
      <c r="F114" s="38" t="s">
        <v>8</v>
      </c>
      <c r="G114" s="53">
        <v>100</v>
      </c>
      <c r="H114" s="73" t="s">
        <v>388</v>
      </c>
      <c r="I114" s="108">
        <v>0</v>
      </c>
      <c r="J114" s="109">
        <f t="shared" si="1"/>
        <v>0</v>
      </c>
      <c r="K114" s="14" t="s">
        <v>561</v>
      </c>
      <c r="L114" s="38"/>
      <c r="M114" s="50"/>
    </row>
    <row r="115" spans="1:13" s="44" customFormat="1" ht="15.75" customHeight="1" x14ac:dyDescent="0.25">
      <c r="A115" s="6">
        <v>6</v>
      </c>
      <c r="B115" s="6"/>
      <c r="C115" s="7" t="s">
        <v>23</v>
      </c>
      <c r="D115" s="7"/>
      <c r="E115" s="7" t="s">
        <v>7</v>
      </c>
      <c r="F115" s="7"/>
      <c r="G115" s="8">
        <f>SUM(G116:G128)</f>
        <v>3000</v>
      </c>
      <c r="H115" s="9"/>
      <c r="I115" s="103">
        <f>SUM(I116:I128)</f>
        <v>99.083539999999999</v>
      </c>
      <c r="J115" s="102">
        <f t="shared" si="1"/>
        <v>3.3027846666666666E-2</v>
      </c>
      <c r="K115" s="9"/>
      <c r="L115" s="9"/>
      <c r="M115" s="49"/>
    </row>
    <row r="116" spans="1:13" s="44" customFormat="1" ht="28.8" outlineLevel="1" x14ac:dyDescent="0.25">
      <c r="A116" s="10">
        <v>6</v>
      </c>
      <c r="B116" s="11">
        <v>1</v>
      </c>
      <c r="C116" s="12" t="s">
        <v>23</v>
      </c>
      <c r="D116" s="38" t="s">
        <v>186</v>
      </c>
      <c r="E116" s="13" t="s">
        <v>512</v>
      </c>
      <c r="F116" s="13" t="s">
        <v>8</v>
      </c>
      <c r="G116" s="15">
        <v>300</v>
      </c>
      <c r="H116" s="14" t="s">
        <v>388</v>
      </c>
      <c r="I116" s="108">
        <v>0</v>
      </c>
      <c r="J116" s="109">
        <f t="shared" si="1"/>
        <v>0</v>
      </c>
      <c r="K116" s="14" t="s">
        <v>561</v>
      </c>
      <c r="L116" s="38"/>
      <c r="M116" s="50"/>
    </row>
    <row r="117" spans="1:13" s="44" customFormat="1" ht="57.6" outlineLevel="1" x14ac:dyDescent="0.25">
      <c r="A117" s="10">
        <v>6</v>
      </c>
      <c r="B117" s="11">
        <v>2</v>
      </c>
      <c r="C117" s="12" t="s">
        <v>23</v>
      </c>
      <c r="D117" s="38" t="s">
        <v>187</v>
      </c>
      <c r="E117" s="13" t="s">
        <v>513</v>
      </c>
      <c r="F117" s="13" t="s">
        <v>8</v>
      </c>
      <c r="G117" s="15">
        <v>700</v>
      </c>
      <c r="H117" s="14" t="s">
        <v>383</v>
      </c>
      <c r="I117" s="108">
        <v>0</v>
      </c>
      <c r="J117" s="109">
        <f t="shared" si="1"/>
        <v>0</v>
      </c>
      <c r="K117" s="14" t="s">
        <v>562</v>
      </c>
      <c r="M117" s="50"/>
    </row>
    <row r="118" spans="1:13" s="44" customFormat="1" ht="28.8" outlineLevel="1" x14ac:dyDescent="0.25">
      <c r="A118" s="10">
        <v>6</v>
      </c>
      <c r="B118" s="11">
        <v>3</v>
      </c>
      <c r="C118" s="12" t="s">
        <v>23</v>
      </c>
      <c r="D118" s="38" t="s">
        <v>188</v>
      </c>
      <c r="E118" s="13" t="s">
        <v>41</v>
      </c>
      <c r="F118" s="13" t="s">
        <v>8</v>
      </c>
      <c r="G118" s="15">
        <v>300</v>
      </c>
      <c r="H118" s="14" t="s">
        <v>383</v>
      </c>
      <c r="I118" s="108">
        <v>99.083539999999999</v>
      </c>
      <c r="J118" s="109">
        <f t="shared" si="1"/>
        <v>0.33027846666666666</v>
      </c>
      <c r="K118" s="14" t="s">
        <v>563</v>
      </c>
      <c r="M118" s="50"/>
    </row>
    <row r="119" spans="1:13" s="44" customFormat="1" ht="45" customHeight="1" outlineLevel="1" x14ac:dyDescent="0.25">
      <c r="A119" s="10">
        <v>6</v>
      </c>
      <c r="B119" s="11">
        <v>4</v>
      </c>
      <c r="C119" s="12" t="s">
        <v>23</v>
      </c>
      <c r="D119" s="38" t="s">
        <v>189</v>
      </c>
      <c r="E119" s="13" t="s">
        <v>41</v>
      </c>
      <c r="F119" s="13" t="s">
        <v>8</v>
      </c>
      <c r="G119" s="15">
        <v>100</v>
      </c>
      <c r="H119" s="14" t="s">
        <v>385</v>
      </c>
      <c r="I119" s="108">
        <v>0</v>
      </c>
      <c r="J119" s="109">
        <f t="shared" si="1"/>
        <v>0</v>
      </c>
      <c r="K119" s="14" t="s">
        <v>560</v>
      </c>
      <c r="M119" s="50"/>
    </row>
    <row r="120" spans="1:13" s="44" customFormat="1" ht="43.2" outlineLevel="1" x14ac:dyDescent="0.25">
      <c r="A120" s="10">
        <v>6</v>
      </c>
      <c r="B120" s="11">
        <v>5</v>
      </c>
      <c r="C120" s="12" t="s">
        <v>23</v>
      </c>
      <c r="D120" s="38" t="s">
        <v>190</v>
      </c>
      <c r="E120" s="13" t="s">
        <v>514</v>
      </c>
      <c r="F120" s="47" t="s">
        <v>10</v>
      </c>
      <c r="G120" s="15">
        <v>150</v>
      </c>
      <c r="H120" s="14" t="s">
        <v>418</v>
      </c>
      <c r="I120" s="108">
        <v>0</v>
      </c>
      <c r="J120" s="109">
        <f t="shared" si="1"/>
        <v>0</v>
      </c>
      <c r="K120" s="14" t="s">
        <v>533</v>
      </c>
      <c r="M120" s="50"/>
    </row>
    <row r="121" spans="1:13" s="44" customFormat="1" ht="43.2" outlineLevel="1" x14ac:dyDescent="0.25">
      <c r="A121" s="10">
        <v>6</v>
      </c>
      <c r="B121" s="11">
        <v>6</v>
      </c>
      <c r="C121" s="12" t="s">
        <v>23</v>
      </c>
      <c r="D121" s="38" t="s">
        <v>191</v>
      </c>
      <c r="E121" s="13" t="s">
        <v>514</v>
      </c>
      <c r="F121" s="47" t="s">
        <v>10</v>
      </c>
      <c r="G121" s="15">
        <v>150</v>
      </c>
      <c r="H121" s="14" t="s">
        <v>418</v>
      </c>
      <c r="I121" s="108">
        <v>0</v>
      </c>
      <c r="J121" s="109">
        <f t="shared" si="1"/>
        <v>0</v>
      </c>
      <c r="K121" s="14" t="s">
        <v>533</v>
      </c>
      <c r="M121" s="50"/>
    </row>
    <row r="122" spans="1:13" s="44" customFormat="1" ht="43.2" outlineLevel="1" x14ac:dyDescent="0.25">
      <c r="A122" s="10">
        <v>6</v>
      </c>
      <c r="B122" s="11">
        <v>7</v>
      </c>
      <c r="C122" s="12" t="s">
        <v>23</v>
      </c>
      <c r="D122" s="38" t="s">
        <v>192</v>
      </c>
      <c r="E122" s="13" t="s">
        <v>514</v>
      </c>
      <c r="F122" s="47" t="s">
        <v>10</v>
      </c>
      <c r="G122" s="15">
        <v>150</v>
      </c>
      <c r="H122" s="14" t="s">
        <v>418</v>
      </c>
      <c r="I122" s="108">
        <v>0</v>
      </c>
      <c r="J122" s="109">
        <f t="shared" si="1"/>
        <v>0</v>
      </c>
      <c r="K122" s="14" t="s">
        <v>533</v>
      </c>
      <c r="L122" s="52"/>
      <c r="M122" s="50"/>
    </row>
    <row r="123" spans="1:13" s="44" customFormat="1" ht="43.2" outlineLevel="1" x14ac:dyDescent="0.25">
      <c r="A123" s="10">
        <v>6</v>
      </c>
      <c r="B123" s="11">
        <v>8</v>
      </c>
      <c r="C123" s="12" t="s">
        <v>23</v>
      </c>
      <c r="D123" s="38" t="s">
        <v>193</v>
      </c>
      <c r="E123" s="13" t="s">
        <v>514</v>
      </c>
      <c r="F123" s="47" t="s">
        <v>10</v>
      </c>
      <c r="G123" s="15">
        <v>150</v>
      </c>
      <c r="H123" s="14" t="s">
        <v>418</v>
      </c>
      <c r="I123" s="108">
        <v>0</v>
      </c>
      <c r="J123" s="109">
        <f t="shared" si="1"/>
        <v>0</v>
      </c>
      <c r="K123" s="14" t="s">
        <v>533</v>
      </c>
      <c r="L123" s="52"/>
      <c r="M123" s="50"/>
    </row>
    <row r="124" spans="1:13" s="44" customFormat="1" ht="43.2" outlineLevel="1" x14ac:dyDescent="0.25">
      <c r="A124" s="10">
        <v>6</v>
      </c>
      <c r="B124" s="11">
        <v>9</v>
      </c>
      <c r="C124" s="12" t="s">
        <v>23</v>
      </c>
      <c r="D124" s="38" t="s">
        <v>194</v>
      </c>
      <c r="E124" s="13" t="s">
        <v>514</v>
      </c>
      <c r="F124" s="47" t="s">
        <v>10</v>
      </c>
      <c r="G124" s="15">
        <v>200</v>
      </c>
      <c r="H124" s="14" t="s">
        <v>418</v>
      </c>
      <c r="I124" s="108">
        <v>0</v>
      </c>
      <c r="J124" s="109">
        <f t="shared" si="1"/>
        <v>0</v>
      </c>
      <c r="K124" s="14" t="s">
        <v>533</v>
      </c>
      <c r="M124" s="50"/>
    </row>
    <row r="125" spans="1:13" s="44" customFormat="1" ht="43.2" outlineLevel="1" x14ac:dyDescent="0.25">
      <c r="A125" s="10">
        <v>6</v>
      </c>
      <c r="B125" s="11">
        <v>10</v>
      </c>
      <c r="C125" s="12" t="s">
        <v>23</v>
      </c>
      <c r="D125" s="38" t="s">
        <v>195</v>
      </c>
      <c r="E125" s="13" t="s">
        <v>514</v>
      </c>
      <c r="F125" s="47" t="s">
        <v>10</v>
      </c>
      <c r="G125" s="15">
        <v>150</v>
      </c>
      <c r="H125" s="14" t="s">
        <v>418</v>
      </c>
      <c r="I125" s="108">
        <v>0</v>
      </c>
      <c r="J125" s="109">
        <f t="shared" si="1"/>
        <v>0</v>
      </c>
      <c r="K125" s="14" t="s">
        <v>534</v>
      </c>
      <c r="M125" s="50"/>
    </row>
    <row r="126" spans="1:13" s="44" customFormat="1" ht="43.2" outlineLevel="1" x14ac:dyDescent="0.25">
      <c r="A126" s="10">
        <v>6</v>
      </c>
      <c r="B126" s="11">
        <v>11</v>
      </c>
      <c r="C126" s="12" t="s">
        <v>23</v>
      </c>
      <c r="D126" s="38" t="s">
        <v>196</v>
      </c>
      <c r="E126" s="13" t="s">
        <v>514</v>
      </c>
      <c r="F126" s="47" t="s">
        <v>10</v>
      </c>
      <c r="G126" s="15">
        <v>150</v>
      </c>
      <c r="H126" s="14" t="s">
        <v>418</v>
      </c>
      <c r="I126" s="108">
        <v>0</v>
      </c>
      <c r="J126" s="109">
        <f t="shared" si="1"/>
        <v>0</v>
      </c>
      <c r="K126" s="115" t="s">
        <v>533</v>
      </c>
      <c r="L126" s="52"/>
      <c r="M126" s="50"/>
    </row>
    <row r="127" spans="1:13" s="44" customFormat="1" ht="57.6" outlineLevel="1" x14ac:dyDescent="0.25">
      <c r="A127" s="10">
        <v>6</v>
      </c>
      <c r="B127" s="11">
        <v>12</v>
      </c>
      <c r="C127" s="12" t="s">
        <v>23</v>
      </c>
      <c r="D127" s="13" t="s">
        <v>197</v>
      </c>
      <c r="E127" s="13" t="s">
        <v>198</v>
      </c>
      <c r="F127" s="47" t="s">
        <v>9</v>
      </c>
      <c r="G127" s="15">
        <v>400</v>
      </c>
      <c r="H127" s="14" t="s">
        <v>383</v>
      </c>
      <c r="I127" s="108">
        <v>0</v>
      </c>
      <c r="J127" s="109">
        <f t="shared" si="1"/>
        <v>0</v>
      </c>
      <c r="K127" s="14" t="s">
        <v>555</v>
      </c>
      <c r="L127" s="38"/>
      <c r="M127" s="50"/>
    </row>
    <row r="128" spans="1:13" s="44" customFormat="1" ht="43.2" outlineLevel="1" x14ac:dyDescent="0.25">
      <c r="A128" s="10">
        <v>6</v>
      </c>
      <c r="B128" s="11">
        <v>13</v>
      </c>
      <c r="C128" s="12" t="s">
        <v>23</v>
      </c>
      <c r="D128" s="38" t="s">
        <v>199</v>
      </c>
      <c r="E128" s="13" t="s">
        <v>514</v>
      </c>
      <c r="F128" s="47" t="s">
        <v>10</v>
      </c>
      <c r="G128" s="15">
        <v>100</v>
      </c>
      <c r="H128" s="14" t="s">
        <v>418</v>
      </c>
      <c r="I128" s="108">
        <v>0</v>
      </c>
      <c r="J128" s="109">
        <f t="shared" si="1"/>
        <v>0</v>
      </c>
      <c r="K128" s="115" t="s">
        <v>533</v>
      </c>
      <c r="L128" s="52"/>
      <c r="M128" s="50"/>
    </row>
    <row r="129" spans="1:13" s="44" customFormat="1" ht="15.75" customHeight="1" x14ac:dyDescent="0.25">
      <c r="A129" s="6">
        <v>7</v>
      </c>
      <c r="B129" s="6"/>
      <c r="C129" s="7" t="s">
        <v>200</v>
      </c>
      <c r="D129" s="7"/>
      <c r="E129" s="7" t="s">
        <v>7</v>
      </c>
      <c r="F129" s="7"/>
      <c r="G129" s="8">
        <f>SUM(G130:G157)</f>
        <v>3000</v>
      </c>
      <c r="H129" s="9"/>
      <c r="I129" s="103">
        <f>SUM(I130:I157)</f>
        <v>0</v>
      </c>
      <c r="J129" s="102">
        <f t="shared" si="1"/>
        <v>0</v>
      </c>
      <c r="K129" s="9"/>
      <c r="L129" s="9"/>
      <c r="M129" s="49"/>
    </row>
    <row r="130" spans="1:13" s="44" customFormat="1" ht="28.8" outlineLevel="1" x14ac:dyDescent="0.25">
      <c r="A130" s="10">
        <v>7</v>
      </c>
      <c r="B130" s="11">
        <v>1</v>
      </c>
      <c r="C130" s="75" t="s">
        <v>200</v>
      </c>
      <c r="D130" s="13" t="s">
        <v>201</v>
      </c>
      <c r="E130" s="13" t="s">
        <v>41</v>
      </c>
      <c r="F130" s="13" t="s">
        <v>8</v>
      </c>
      <c r="G130" s="15">
        <v>200</v>
      </c>
      <c r="H130" s="14" t="s">
        <v>388</v>
      </c>
      <c r="I130" s="108">
        <v>0</v>
      </c>
      <c r="J130" s="109">
        <f t="shared" si="1"/>
        <v>0</v>
      </c>
      <c r="K130" s="14" t="s">
        <v>561</v>
      </c>
      <c r="L130" s="38"/>
      <c r="M130" s="50"/>
    </row>
    <row r="131" spans="1:13" s="44" customFormat="1" ht="28.8" outlineLevel="1" x14ac:dyDescent="0.25">
      <c r="A131" s="10">
        <v>7</v>
      </c>
      <c r="B131" s="11">
        <v>2</v>
      </c>
      <c r="C131" s="75" t="s">
        <v>200</v>
      </c>
      <c r="D131" s="13" t="s">
        <v>420</v>
      </c>
      <c r="E131" s="13" t="s">
        <v>41</v>
      </c>
      <c r="F131" s="13" t="s">
        <v>8</v>
      </c>
      <c r="G131" s="15">
        <v>200</v>
      </c>
      <c r="H131" s="14" t="s">
        <v>388</v>
      </c>
      <c r="I131" s="108">
        <v>0</v>
      </c>
      <c r="J131" s="109">
        <f t="shared" si="1"/>
        <v>0</v>
      </c>
      <c r="K131" s="14" t="s">
        <v>561</v>
      </c>
      <c r="L131" s="38"/>
      <c r="M131" s="50"/>
    </row>
    <row r="132" spans="1:13" s="44" customFormat="1" ht="28.8" outlineLevel="1" x14ac:dyDescent="0.25">
      <c r="A132" s="10">
        <v>7</v>
      </c>
      <c r="B132" s="11">
        <v>3</v>
      </c>
      <c r="C132" s="75" t="s">
        <v>200</v>
      </c>
      <c r="D132" s="13" t="s">
        <v>202</v>
      </c>
      <c r="E132" s="13" t="s">
        <v>41</v>
      </c>
      <c r="F132" s="13" t="s">
        <v>8</v>
      </c>
      <c r="G132" s="15">
        <v>200</v>
      </c>
      <c r="H132" s="14" t="s">
        <v>388</v>
      </c>
      <c r="I132" s="108">
        <v>0</v>
      </c>
      <c r="J132" s="109">
        <f t="shared" si="1"/>
        <v>0</v>
      </c>
      <c r="K132" s="14" t="s">
        <v>561</v>
      </c>
      <c r="L132" s="38"/>
      <c r="M132" s="50"/>
    </row>
    <row r="133" spans="1:13" s="44" customFormat="1" ht="28.8" outlineLevel="1" x14ac:dyDescent="0.25">
      <c r="A133" s="10">
        <v>7</v>
      </c>
      <c r="B133" s="11">
        <v>4</v>
      </c>
      <c r="C133" s="75" t="s">
        <v>200</v>
      </c>
      <c r="D133" s="13" t="s">
        <v>203</v>
      </c>
      <c r="E133" s="13" t="s">
        <v>41</v>
      </c>
      <c r="F133" s="13" t="s">
        <v>8</v>
      </c>
      <c r="G133" s="15">
        <v>100</v>
      </c>
      <c r="H133" s="14" t="s">
        <v>385</v>
      </c>
      <c r="I133" s="108">
        <v>0</v>
      </c>
      <c r="J133" s="109">
        <f t="shared" si="1"/>
        <v>0</v>
      </c>
      <c r="K133" s="14" t="s">
        <v>560</v>
      </c>
      <c r="L133" s="38"/>
      <c r="M133" s="50"/>
    </row>
    <row r="134" spans="1:13" s="44" customFormat="1" ht="28.8" outlineLevel="1" x14ac:dyDescent="0.25">
      <c r="A134" s="10">
        <v>7</v>
      </c>
      <c r="B134" s="11">
        <v>5</v>
      </c>
      <c r="C134" s="75" t="s">
        <v>200</v>
      </c>
      <c r="D134" s="13" t="s">
        <v>83</v>
      </c>
      <c r="E134" s="13" t="s">
        <v>41</v>
      </c>
      <c r="F134" s="13" t="s">
        <v>8</v>
      </c>
      <c r="G134" s="15">
        <v>100</v>
      </c>
      <c r="H134" s="14" t="s">
        <v>385</v>
      </c>
      <c r="I134" s="108">
        <v>0</v>
      </c>
      <c r="J134" s="109">
        <f t="shared" si="1"/>
        <v>0</v>
      </c>
      <c r="K134" s="14" t="s">
        <v>560</v>
      </c>
      <c r="L134" s="38"/>
      <c r="M134" s="50"/>
    </row>
    <row r="135" spans="1:13" s="44" customFormat="1" ht="28.8" outlineLevel="1" x14ac:dyDescent="0.25">
      <c r="A135" s="10">
        <v>7</v>
      </c>
      <c r="B135" s="11">
        <v>6</v>
      </c>
      <c r="C135" s="75" t="s">
        <v>200</v>
      </c>
      <c r="D135" s="13" t="s">
        <v>84</v>
      </c>
      <c r="E135" s="13" t="s">
        <v>41</v>
      </c>
      <c r="F135" s="13" t="s">
        <v>8</v>
      </c>
      <c r="G135" s="15">
        <v>100</v>
      </c>
      <c r="H135" s="14" t="s">
        <v>385</v>
      </c>
      <c r="I135" s="108">
        <v>0</v>
      </c>
      <c r="J135" s="109">
        <f t="shared" si="1"/>
        <v>0</v>
      </c>
      <c r="K135" s="14" t="s">
        <v>560</v>
      </c>
      <c r="L135" s="38"/>
      <c r="M135" s="50"/>
    </row>
    <row r="136" spans="1:13" s="44" customFormat="1" ht="28.8" outlineLevel="1" x14ac:dyDescent="0.25">
      <c r="A136" s="10">
        <v>7</v>
      </c>
      <c r="B136" s="11">
        <v>7</v>
      </c>
      <c r="C136" s="75" t="s">
        <v>200</v>
      </c>
      <c r="D136" s="13" t="s">
        <v>204</v>
      </c>
      <c r="E136" s="13" t="s">
        <v>41</v>
      </c>
      <c r="F136" s="13" t="s">
        <v>8</v>
      </c>
      <c r="G136" s="15">
        <v>100</v>
      </c>
      <c r="H136" s="14" t="s">
        <v>385</v>
      </c>
      <c r="I136" s="108">
        <v>0</v>
      </c>
      <c r="J136" s="109">
        <f t="shared" si="1"/>
        <v>0</v>
      </c>
      <c r="K136" s="14" t="s">
        <v>560</v>
      </c>
      <c r="L136" s="38"/>
      <c r="M136" s="50"/>
    </row>
    <row r="137" spans="1:13" s="44" customFormat="1" ht="28.8" outlineLevel="1" x14ac:dyDescent="0.25">
      <c r="A137" s="10">
        <v>7</v>
      </c>
      <c r="B137" s="11">
        <v>8</v>
      </c>
      <c r="C137" s="75" t="s">
        <v>200</v>
      </c>
      <c r="D137" s="13" t="s">
        <v>205</v>
      </c>
      <c r="E137" s="13" t="s">
        <v>41</v>
      </c>
      <c r="F137" s="13" t="s">
        <v>8</v>
      </c>
      <c r="G137" s="15">
        <v>100</v>
      </c>
      <c r="H137" s="14" t="s">
        <v>385</v>
      </c>
      <c r="I137" s="108">
        <v>0</v>
      </c>
      <c r="J137" s="109">
        <f t="shared" si="1"/>
        <v>0</v>
      </c>
      <c r="K137" s="14" t="s">
        <v>560</v>
      </c>
      <c r="L137" s="38"/>
      <c r="M137" s="50"/>
    </row>
    <row r="138" spans="1:13" s="44" customFormat="1" ht="28.8" outlineLevel="1" x14ac:dyDescent="0.25">
      <c r="A138" s="10">
        <v>7</v>
      </c>
      <c r="B138" s="11">
        <v>9</v>
      </c>
      <c r="C138" s="75" t="s">
        <v>200</v>
      </c>
      <c r="D138" s="13" t="s">
        <v>102</v>
      </c>
      <c r="E138" s="13" t="s">
        <v>41</v>
      </c>
      <c r="F138" s="13" t="s">
        <v>8</v>
      </c>
      <c r="G138" s="15">
        <v>100</v>
      </c>
      <c r="H138" s="14" t="s">
        <v>385</v>
      </c>
      <c r="I138" s="108">
        <v>0</v>
      </c>
      <c r="J138" s="109">
        <f t="shared" ref="J138:J205" si="2">I138/G138</f>
        <v>0</v>
      </c>
      <c r="K138" s="14" t="s">
        <v>560</v>
      </c>
      <c r="L138" s="38"/>
      <c r="M138" s="50"/>
    </row>
    <row r="139" spans="1:13" s="44" customFormat="1" ht="28.8" outlineLevel="1" x14ac:dyDescent="0.25">
      <c r="A139" s="10">
        <v>7</v>
      </c>
      <c r="B139" s="11">
        <v>10</v>
      </c>
      <c r="C139" s="75" t="s">
        <v>200</v>
      </c>
      <c r="D139" s="13" t="s">
        <v>206</v>
      </c>
      <c r="E139" s="13" t="s">
        <v>41</v>
      </c>
      <c r="F139" s="13" t="s">
        <v>8</v>
      </c>
      <c r="G139" s="15">
        <v>100</v>
      </c>
      <c r="H139" s="14" t="s">
        <v>385</v>
      </c>
      <c r="I139" s="108">
        <v>0</v>
      </c>
      <c r="J139" s="109">
        <f t="shared" si="2"/>
        <v>0</v>
      </c>
      <c r="K139" s="14" t="s">
        <v>560</v>
      </c>
      <c r="L139" s="38"/>
      <c r="M139" s="50"/>
    </row>
    <row r="140" spans="1:13" s="44" customFormat="1" ht="28.8" outlineLevel="1" x14ac:dyDescent="0.25">
      <c r="A140" s="10">
        <v>7</v>
      </c>
      <c r="B140" s="11">
        <v>11</v>
      </c>
      <c r="C140" s="75" t="s">
        <v>200</v>
      </c>
      <c r="D140" s="13" t="s">
        <v>460</v>
      </c>
      <c r="E140" s="13" t="s">
        <v>41</v>
      </c>
      <c r="F140" s="13" t="s">
        <v>8</v>
      </c>
      <c r="G140" s="15">
        <v>100</v>
      </c>
      <c r="H140" s="14" t="s">
        <v>385</v>
      </c>
      <c r="I140" s="108">
        <v>0</v>
      </c>
      <c r="J140" s="109">
        <f t="shared" si="2"/>
        <v>0</v>
      </c>
      <c r="K140" s="14" t="s">
        <v>560</v>
      </c>
      <c r="L140" s="38"/>
      <c r="M140" s="50"/>
    </row>
    <row r="141" spans="1:13" s="44" customFormat="1" ht="30" customHeight="1" outlineLevel="1" x14ac:dyDescent="0.25">
      <c r="A141" s="10">
        <v>7</v>
      </c>
      <c r="B141" s="11">
        <v>12</v>
      </c>
      <c r="C141" s="75" t="s">
        <v>200</v>
      </c>
      <c r="D141" s="13" t="s">
        <v>82</v>
      </c>
      <c r="E141" s="13" t="s">
        <v>41</v>
      </c>
      <c r="F141" s="13" t="s">
        <v>8</v>
      </c>
      <c r="G141" s="15">
        <v>100</v>
      </c>
      <c r="H141" s="14" t="s">
        <v>385</v>
      </c>
      <c r="I141" s="108">
        <v>0</v>
      </c>
      <c r="J141" s="109">
        <f t="shared" si="2"/>
        <v>0</v>
      </c>
      <c r="K141" s="14" t="s">
        <v>560</v>
      </c>
      <c r="L141" s="38"/>
      <c r="M141" s="50"/>
    </row>
    <row r="142" spans="1:13" s="44" customFormat="1" ht="28.8" outlineLevel="1" x14ac:dyDescent="0.25">
      <c r="A142" s="10">
        <v>7</v>
      </c>
      <c r="B142" s="11">
        <v>13</v>
      </c>
      <c r="C142" s="75" t="s">
        <v>200</v>
      </c>
      <c r="D142" s="13" t="s">
        <v>104</v>
      </c>
      <c r="E142" s="13" t="s">
        <v>41</v>
      </c>
      <c r="F142" s="13" t="s">
        <v>8</v>
      </c>
      <c r="G142" s="15">
        <v>100</v>
      </c>
      <c r="H142" s="14" t="s">
        <v>385</v>
      </c>
      <c r="I142" s="108">
        <v>0</v>
      </c>
      <c r="J142" s="109">
        <f t="shared" si="2"/>
        <v>0</v>
      </c>
      <c r="K142" s="14" t="s">
        <v>560</v>
      </c>
      <c r="L142" s="38"/>
      <c r="M142" s="50"/>
    </row>
    <row r="143" spans="1:13" s="44" customFormat="1" ht="28.8" outlineLevel="1" x14ac:dyDescent="0.25">
      <c r="A143" s="10">
        <v>7</v>
      </c>
      <c r="B143" s="11">
        <v>14</v>
      </c>
      <c r="C143" s="75" t="s">
        <v>200</v>
      </c>
      <c r="D143" s="13" t="s">
        <v>207</v>
      </c>
      <c r="E143" s="13" t="s">
        <v>41</v>
      </c>
      <c r="F143" s="13" t="s">
        <v>8</v>
      </c>
      <c r="G143" s="15">
        <v>100</v>
      </c>
      <c r="H143" s="14" t="s">
        <v>385</v>
      </c>
      <c r="I143" s="108">
        <v>0</v>
      </c>
      <c r="J143" s="109">
        <f t="shared" si="2"/>
        <v>0</v>
      </c>
      <c r="K143" s="14" t="s">
        <v>560</v>
      </c>
      <c r="L143" s="38"/>
      <c r="M143" s="50"/>
    </row>
    <row r="144" spans="1:13" s="44" customFormat="1" ht="28.8" outlineLevel="1" x14ac:dyDescent="0.25">
      <c r="A144" s="10">
        <v>7</v>
      </c>
      <c r="B144" s="11">
        <v>15</v>
      </c>
      <c r="C144" s="75" t="s">
        <v>200</v>
      </c>
      <c r="D144" s="13" t="s">
        <v>103</v>
      </c>
      <c r="E144" s="13" t="s">
        <v>41</v>
      </c>
      <c r="F144" s="13" t="s">
        <v>8</v>
      </c>
      <c r="G144" s="15">
        <v>100</v>
      </c>
      <c r="H144" s="14" t="s">
        <v>385</v>
      </c>
      <c r="I144" s="108">
        <v>0</v>
      </c>
      <c r="J144" s="109">
        <f t="shared" si="2"/>
        <v>0</v>
      </c>
      <c r="K144" s="14" t="s">
        <v>560</v>
      </c>
      <c r="L144" s="38"/>
      <c r="M144" s="50"/>
    </row>
    <row r="145" spans="1:13" s="44" customFormat="1" ht="43.2" outlineLevel="1" x14ac:dyDescent="0.25">
      <c r="A145" s="10">
        <v>7</v>
      </c>
      <c r="B145" s="11">
        <v>16</v>
      </c>
      <c r="C145" s="75" t="s">
        <v>200</v>
      </c>
      <c r="D145" s="58" t="s">
        <v>208</v>
      </c>
      <c r="E145" s="58" t="s">
        <v>209</v>
      </c>
      <c r="F145" s="59" t="s">
        <v>10</v>
      </c>
      <c r="G145" s="60">
        <v>78</v>
      </c>
      <c r="H145" s="14" t="s">
        <v>418</v>
      </c>
      <c r="I145" s="108">
        <v>0</v>
      </c>
      <c r="J145" s="109">
        <f t="shared" si="2"/>
        <v>0</v>
      </c>
      <c r="K145" s="14" t="s">
        <v>533</v>
      </c>
      <c r="M145" s="50"/>
    </row>
    <row r="146" spans="1:13" s="44" customFormat="1" ht="45" customHeight="1" outlineLevel="1" x14ac:dyDescent="0.25">
      <c r="A146" s="10">
        <v>7</v>
      </c>
      <c r="B146" s="11">
        <v>17</v>
      </c>
      <c r="C146" s="75" t="s">
        <v>200</v>
      </c>
      <c r="D146" s="13" t="s">
        <v>210</v>
      </c>
      <c r="E146" s="13" t="s">
        <v>209</v>
      </c>
      <c r="F146" s="62" t="s">
        <v>10</v>
      </c>
      <c r="G146" s="60">
        <v>78</v>
      </c>
      <c r="H146" s="14" t="s">
        <v>418</v>
      </c>
      <c r="I146" s="108">
        <v>0</v>
      </c>
      <c r="J146" s="109">
        <f t="shared" si="2"/>
        <v>0</v>
      </c>
      <c r="K146" s="14" t="s">
        <v>533</v>
      </c>
      <c r="M146" s="50"/>
    </row>
    <row r="147" spans="1:13" s="44" customFormat="1" ht="43.2" outlineLevel="1" x14ac:dyDescent="0.25">
      <c r="A147" s="10">
        <v>7</v>
      </c>
      <c r="B147" s="11">
        <v>18</v>
      </c>
      <c r="C147" s="75" t="s">
        <v>200</v>
      </c>
      <c r="D147" s="13" t="s">
        <v>211</v>
      </c>
      <c r="E147" s="13" t="s">
        <v>209</v>
      </c>
      <c r="F147" s="62" t="s">
        <v>10</v>
      </c>
      <c r="G147" s="15">
        <v>136</v>
      </c>
      <c r="H147" s="14" t="s">
        <v>418</v>
      </c>
      <c r="I147" s="108">
        <v>0</v>
      </c>
      <c r="J147" s="109">
        <f t="shared" si="2"/>
        <v>0</v>
      </c>
      <c r="K147" s="14" t="s">
        <v>533</v>
      </c>
      <c r="M147" s="50"/>
    </row>
    <row r="148" spans="1:13" s="44" customFormat="1" ht="43.2" outlineLevel="1" x14ac:dyDescent="0.25">
      <c r="A148" s="10">
        <v>7</v>
      </c>
      <c r="B148" s="11">
        <v>19</v>
      </c>
      <c r="C148" s="75" t="s">
        <v>200</v>
      </c>
      <c r="D148" s="13" t="s">
        <v>212</v>
      </c>
      <c r="E148" s="13" t="s">
        <v>209</v>
      </c>
      <c r="F148" s="62" t="s">
        <v>10</v>
      </c>
      <c r="G148" s="15">
        <v>78</v>
      </c>
      <c r="H148" s="14" t="s">
        <v>418</v>
      </c>
      <c r="I148" s="108">
        <v>0</v>
      </c>
      <c r="J148" s="109">
        <f t="shared" si="2"/>
        <v>0</v>
      </c>
      <c r="K148" s="14" t="s">
        <v>533</v>
      </c>
      <c r="M148" s="50"/>
    </row>
    <row r="149" spans="1:13" s="44" customFormat="1" ht="43.2" outlineLevel="1" x14ac:dyDescent="0.25">
      <c r="A149" s="10">
        <v>7</v>
      </c>
      <c r="B149" s="11">
        <v>20</v>
      </c>
      <c r="C149" s="75" t="s">
        <v>200</v>
      </c>
      <c r="D149" s="13" t="s">
        <v>421</v>
      </c>
      <c r="E149" s="13" t="s">
        <v>209</v>
      </c>
      <c r="F149" s="62" t="s">
        <v>10</v>
      </c>
      <c r="G149" s="15">
        <v>78</v>
      </c>
      <c r="H149" s="14" t="s">
        <v>418</v>
      </c>
      <c r="I149" s="108">
        <v>0</v>
      </c>
      <c r="J149" s="109">
        <f t="shared" si="2"/>
        <v>0</v>
      </c>
      <c r="K149" s="14" t="s">
        <v>533</v>
      </c>
      <c r="M149" s="50"/>
    </row>
    <row r="150" spans="1:13" s="44" customFormat="1" ht="43.2" outlineLevel="1" x14ac:dyDescent="0.25">
      <c r="A150" s="10">
        <v>7</v>
      </c>
      <c r="B150" s="11">
        <v>21</v>
      </c>
      <c r="C150" s="75" t="s">
        <v>200</v>
      </c>
      <c r="D150" s="13" t="s">
        <v>372</v>
      </c>
      <c r="E150" s="13" t="s">
        <v>209</v>
      </c>
      <c r="F150" s="62" t="s">
        <v>10</v>
      </c>
      <c r="G150" s="15">
        <v>100</v>
      </c>
      <c r="H150" s="14" t="s">
        <v>418</v>
      </c>
      <c r="I150" s="108">
        <v>0</v>
      </c>
      <c r="J150" s="109">
        <f t="shared" si="2"/>
        <v>0</v>
      </c>
      <c r="K150" s="14" t="s">
        <v>533</v>
      </c>
      <c r="M150" s="50"/>
    </row>
    <row r="151" spans="1:13" s="44" customFormat="1" ht="43.2" outlineLevel="1" x14ac:dyDescent="0.25">
      <c r="A151" s="10">
        <v>7</v>
      </c>
      <c r="B151" s="11">
        <v>22</v>
      </c>
      <c r="C151" s="75" t="s">
        <v>200</v>
      </c>
      <c r="D151" s="13" t="s">
        <v>213</v>
      </c>
      <c r="E151" s="13" t="s">
        <v>209</v>
      </c>
      <c r="F151" s="62" t="s">
        <v>10</v>
      </c>
      <c r="G151" s="15">
        <v>78</v>
      </c>
      <c r="H151" s="14" t="s">
        <v>418</v>
      </c>
      <c r="I151" s="108">
        <v>0</v>
      </c>
      <c r="J151" s="109">
        <f t="shared" si="2"/>
        <v>0</v>
      </c>
      <c r="K151" s="14" t="s">
        <v>533</v>
      </c>
      <c r="L151" s="52"/>
      <c r="M151" s="50"/>
    </row>
    <row r="152" spans="1:13" s="44" customFormat="1" ht="43.2" outlineLevel="1" x14ac:dyDescent="0.25">
      <c r="A152" s="10">
        <v>7</v>
      </c>
      <c r="B152" s="11">
        <v>23</v>
      </c>
      <c r="C152" s="75" t="s">
        <v>200</v>
      </c>
      <c r="D152" s="13" t="s">
        <v>214</v>
      </c>
      <c r="E152" s="13" t="s">
        <v>515</v>
      </c>
      <c r="F152" s="62" t="s">
        <v>9</v>
      </c>
      <c r="G152" s="15">
        <v>100</v>
      </c>
      <c r="H152" s="14" t="s">
        <v>385</v>
      </c>
      <c r="I152" s="108">
        <v>0</v>
      </c>
      <c r="J152" s="109">
        <f t="shared" si="2"/>
        <v>0</v>
      </c>
      <c r="K152" s="14" t="s">
        <v>556</v>
      </c>
      <c r="M152" s="50"/>
    </row>
    <row r="153" spans="1:13" s="44" customFormat="1" ht="43.2" outlineLevel="1" x14ac:dyDescent="0.25">
      <c r="A153" s="10">
        <v>7</v>
      </c>
      <c r="B153" s="11">
        <v>24</v>
      </c>
      <c r="C153" s="75" t="s">
        <v>200</v>
      </c>
      <c r="D153" s="13" t="s">
        <v>516</v>
      </c>
      <c r="E153" s="13" t="s">
        <v>515</v>
      </c>
      <c r="F153" s="62" t="s">
        <v>9</v>
      </c>
      <c r="G153" s="15">
        <v>100</v>
      </c>
      <c r="H153" s="14" t="s">
        <v>385</v>
      </c>
      <c r="I153" s="108">
        <v>0</v>
      </c>
      <c r="J153" s="109">
        <f t="shared" si="2"/>
        <v>0</v>
      </c>
      <c r="K153" s="14" t="s">
        <v>556</v>
      </c>
      <c r="M153" s="50"/>
    </row>
    <row r="154" spans="1:13" s="44" customFormat="1" ht="64.95" customHeight="1" outlineLevel="1" x14ac:dyDescent="0.25">
      <c r="A154" s="40">
        <v>7</v>
      </c>
      <c r="B154" s="41">
        <v>25</v>
      </c>
      <c r="C154" s="75" t="s">
        <v>200</v>
      </c>
      <c r="D154" s="13" t="s">
        <v>215</v>
      </c>
      <c r="E154" s="38" t="s">
        <v>517</v>
      </c>
      <c r="F154" s="80" t="s">
        <v>13</v>
      </c>
      <c r="G154" s="53">
        <v>140</v>
      </c>
      <c r="H154" s="73" t="s">
        <v>432</v>
      </c>
      <c r="I154" s="108">
        <v>0</v>
      </c>
      <c r="J154" s="109">
        <f t="shared" si="2"/>
        <v>0</v>
      </c>
      <c r="K154" s="73" t="s">
        <v>552</v>
      </c>
      <c r="L154" s="38"/>
      <c r="M154" s="74"/>
    </row>
    <row r="155" spans="1:13" s="44" customFormat="1" ht="45" customHeight="1" outlineLevel="1" x14ac:dyDescent="0.25">
      <c r="A155" s="40"/>
      <c r="B155" s="41">
        <v>26</v>
      </c>
      <c r="C155" s="75"/>
      <c r="D155" s="13" t="s">
        <v>518</v>
      </c>
      <c r="E155" s="38" t="s">
        <v>55</v>
      </c>
      <c r="F155" s="80" t="s">
        <v>10</v>
      </c>
      <c r="G155" s="53">
        <v>78</v>
      </c>
      <c r="H155" s="73" t="s">
        <v>418</v>
      </c>
      <c r="I155" s="108">
        <v>0</v>
      </c>
      <c r="J155" s="109">
        <f t="shared" si="2"/>
        <v>0</v>
      </c>
      <c r="K155" s="14" t="s">
        <v>533</v>
      </c>
      <c r="L155" s="38"/>
      <c r="M155" s="74"/>
    </row>
    <row r="156" spans="1:13" s="44" customFormat="1" ht="45" customHeight="1" outlineLevel="1" x14ac:dyDescent="0.25">
      <c r="A156" s="40"/>
      <c r="B156" s="41">
        <v>27</v>
      </c>
      <c r="C156" s="75"/>
      <c r="D156" s="13" t="s">
        <v>519</v>
      </c>
      <c r="E156" s="38" t="s">
        <v>55</v>
      </c>
      <c r="F156" s="80" t="s">
        <v>10</v>
      </c>
      <c r="G156" s="53">
        <v>78</v>
      </c>
      <c r="H156" s="73" t="s">
        <v>520</v>
      </c>
      <c r="I156" s="108">
        <v>0</v>
      </c>
      <c r="J156" s="109">
        <f t="shared" si="2"/>
        <v>0</v>
      </c>
      <c r="K156" s="14" t="s">
        <v>533</v>
      </c>
      <c r="L156" s="38"/>
      <c r="M156" s="74"/>
    </row>
    <row r="157" spans="1:13" s="44" customFormat="1" ht="45" customHeight="1" outlineLevel="1" x14ac:dyDescent="0.25">
      <c r="A157" s="40"/>
      <c r="B157" s="41">
        <v>28</v>
      </c>
      <c r="C157" s="75"/>
      <c r="D157" s="13" t="s">
        <v>521</v>
      </c>
      <c r="E157" s="38" t="s">
        <v>55</v>
      </c>
      <c r="F157" s="80" t="s">
        <v>10</v>
      </c>
      <c r="G157" s="53">
        <v>78</v>
      </c>
      <c r="H157" s="73" t="s">
        <v>522</v>
      </c>
      <c r="I157" s="108">
        <v>0</v>
      </c>
      <c r="J157" s="109">
        <f t="shared" si="2"/>
        <v>0</v>
      </c>
      <c r="K157" s="14" t="s">
        <v>533</v>
      </c>
      <c r="L157" s="38"/>
      <c r="M157" s="74"/>
    </row>
    <row r="158" spans="1:13" s="44" customFormat="1" ht="15.75" customHeight="1" x14ac:dyDescent="0.25">
      <c r="A158" s="6">
        <v>8</v>
      </c>
      <c r="B158" s="6"/>
      <c r="C158" s="7" t="s">
        <v>24</v>
      </c>
      <c r="D158" s="7"/>
      <c r="E158" s="7" t="s">
        <v>7</v>
      </c>
      <c r="F158" s="7"/>
      <c r="G158" s="8">
        <f>SUM(G159:G182)</f>
        <v>3000</v>
      </c>
      <c r="H158" s="9"/>
      <c r="I158" s="103">
        <f>SUM(I159:I182)</f>
        <v>1001.5119999999999</v>
      </c>
      <c r="J158" s="102">
        <f t="shared" si="2"/>
        <v>0.33383733333333332</v>
      </c>
      <c r="K158" s="9"/>
      <c r="L158" s="9"/>
      <c r="M158" s="49"/>
    </row>
    <row r="159" spans="1:13" s="44" customFormat="1" ht="14.4" outlineLevel="1" x14ac:dyDescent="0.25">
      <c r="A159" s="10">
        <v>8</v>
      </c>
      <c r="B159" s="11">
        <v>1</v>
      </c>
      <c r="C159" s="12" t="s">
        <v>24</v>
      </c>
      <c r="D159" s="13" t="s">
        <v>216</v>
      </c>
      <c r="E159" s="13" t="s">
        <v>45</v>
      </c>
      <c r="F159" s="13" t="s">
        <v>8</v>
      </c>
      <c r="G159" s="15">
        <v>150</v>
      </c>
      <c r="H159" s="14" t="s">
        <v>388</v>
      </c>
      <c r="I159" s="108">
        <v>150</v>
      </c>
      <c r="J159" s="109">
        <f t="shared" si="2"/>
        <v>1</v>
      </c>
      <c r="K159" s="14" t="s">
        <v>501</v>
      </c>
      <c r="M159" s="50"/>
    </row>
    <row r="160" spans="1:13" s="44" customFormat="1" ht="28.8" outlineLevel="1" x14ac:dyDescent="0.25">
      <c r="A160" s="10">
        <v>8</v>
      </c>
      <c r="B160" s="11">
        <v>2</v>
      </c>
      <c r="C160" s="12" t="s">
        <v>24</v>
      </c>
      <c r="D160" s="13" t="s">
        <v>217</v>
      </c>
      <c r="E160" s="13" t="s">
        <v>45</v>
      </c>
      <c r="F160" s="13" t="s">
        <v>8</v>
      </c>
      <c r="G160" s="15">
        <v>150</v>
      </c>
      <c r="H160" s="14" t="s">
        <v>388</v>
      </c>
      <c r="I160" s="108">
        <v>0</v>
      </c>
      <c r="J160" s="109">
        <f t="shared" si="2"/>
        <v>0</v>
      </c>
      <c r="K160" s="14" t="s">
        <v>561</v>
      </c>
      <c r="M160" s="50"/>
    </row>
    <row r="161" spans="1:13" s="44" customFormat="1" ht="28.8" outlineLevel="1" x14ac:dyDescent="0.25">
      <c r="A161" s="10">
        <v>8</v>
      </c>
      <c r="B161" s="11">
        <v>3</v>
      </c>
      <c r="C161" s="12" t="s">
        <v>24</v>
      </c>
      <c r="D161" s="13" t="s">
        <v>218</v>
      </c>
      <c r="E161" s="13" t="s">
        <v>45</v>
      </c>
      <c r="F161" s="13" t="s">
        <v>8</v>
      </c>
      <c r="G161" s="15">
        <v>150</v>
      </c>
      <c r="H161" s="14" t="s">
        <v>388</v>
      </c>
      <c r="I161" s="108">
        <v>35</v>
      </c>
      <c r="J161" s="109">
        <f t="shared" si="2"/>
        <v>0.23333333333333334</v>
      </c>
      <c r="K161" s="14" t="s">
        <v>563</v>
      </c>
      <c r="M161" s="50"/>
    </row>
    <row r="162" spans="1:13" s="44" customFormat="1" ht="28.8" outlineLevel="1" x14ac:dyDescent="0.25">
      <c r="A162" s="10">
        <v>8</v>
      </c>
      <c r="B162" s="11">
        <v>4</v>
      </c>
      <c r="C162" s="12" t="s">
        <v>24</v>
      </c>
      <c r="D162" s="13" t="s">
        <v>74</v>
      </c>
      <c r="E162" s="13" t="s">
        <v>45</v>
      </c>
      <c r="F162" s="13" t="s">
        <v>8</v>
      </c>
      <c r="G162" s="15">
        <v>100</v>
      </c>
      <c r="H162" s="14" t="s">
        <v>388</v>
      </c>
      <c r="I162" s="108">
        <v>0</v>
      </c>
      <c r="J162" s="109">
        <f t="shared" si="2"/>
        <v>0</v>
      </c>
      <c r="K162" s="14" t="s">
        <v>561</v>
      </c>
      <c r="L162" s="52"/>
      <c r="M162" s="50"/>
    </row>
    <row r="163" spans="1:13" s="44" customFormat="1" ht="14.4" outlineLevel="1" x14ac:dyDescent="0.25">
      <c r="A163" s="10">
        <v>8</v>
      </c>
      <c r="B163" s="11">
        <v>5</v>
      </c>
      <c r="C163" s="12" t="s">
        <v>24</v>
      </c>
      <c r="D163" s="13" t="s">
        <v>74</v>
      </c>
      <c r="E163" s="13" t="s">
        <v>44</v>
      </c>
      <c r="F163" s="13" t="s">
        <v>8</v>
      </c>
      <c r="G163" s="15">
        <v>50</v>
      </c>
      <c r="H163" s="14" t="s">
        <v>383</v>
      </c>
      <c r="I163" s="108">
        <v>50</v>
      </c>
      <c r="J163" s="109">
        <f t="shared" si="2"/>
        <v>1</v>
      </c>
      <c r="K163" s="14" t="s">
        <v>501</v>
      </c>
      <c r="M163" s="50"/>
    </row>
    <row r="164" spans="1:13" s="44" customFormat="1" ht="28.8" outlineLevel="1" x14ac:dyDescent="0.25">
      <c r="A164" s="10">
        <v>8</v>
      </c>
      <c r="B164" s="11">
        <v>6</v>
      </c>
      <c r="C164" s="12" t="s">
        <v>24</v>
      </c>
      <c r="D164" s="13" t="s">
        <v>219</v>
      </c>
      <c r="E164" s="13" t="s">
        <v>45</v>
      </c>
      <c r="F164" s="13" t="s">
        <v>8</v>
      </c>
      <c r="G164" s="15">
        <v>80</v>
      </c>
      <c r="H164" s="14" t="s">
        <v>385</v>
      </c>
      <c r="I164" s="108">
        <v>0</v>
      </c>
      <c r="J164" s="109">
        <f t="shared" si="2"/>
        <v>0</v>
      </c>
      <c r="K164" s="14" t="s">
        <v>560</v>
      </c>
      <c r="M164" s="50"/>
    </row>
    <row r="165" spans="1:13" s="44" customFormat="1" ht="28.8" outlineLevel="1" x14ac:dyDescent="0.25">
      <c r="A165" s="10">
        <v>8</v>
      </c>
      <c r="B165" s="11">
        <v>7</v>
      </c>
      <c r="C165" s="12" t="s">
        <v>24</v>
      </c>
      <c r="D165" s="13" t="s">
        <v>85</v>
      </c>
      <c r="E165" s="13" t="s">
        <v>45</v>
      </c>
      <c r="F165" s="13" t="s">
        <v>8</v>
      </c>
      <c r="G165" s="15">
        <v>80</v>
      </c>
      <c r="H165" s="14" t="s">
        <v>385</v>
      </c>
      <c r="I165" s="108">
        <v>0</v>
      </c>
      <c r="J165" s="109">
        <f t="shared" si="2"/>
        <v>0</v>
      </c>
      <c r="K165" s="14" t="s">
        <v>560</v>
      </c>
      <c r="M165" s="50"/>
    </row>
    <row r="166" spans="1:13" s="44" customFormat="1" ht="28.8" outlineLevel="1" x14ac:dyDescent="0.25">
      <c r="A166" s="10">
        <v>8</v>
      </c>
      <c r="B166" s="11">
        <v>8</v>
      </c>
      <c r="C166" s="12" t="s">
        <v>24</v>
      </c>
      <c r="D166" s="13" t="s">
        <v>105</v>
      </c>
      <c r="E166" s="13" t="s">
        <v>45</v>
      </c>
      <c r="F166" s="13" t="s">
        <v>8</v>
      </c>
      <c r="G166" s="15">
        <v>80</v>
      </c>
      <c r="H166" s="14" t="s">
        <v>385</v>
      </c>
      <c r="I166" s="108">
        <v>0</v>
      </c>
      <c r="J166" s="109">
        <f t="shared" si="2"/>
        <v>0</v>
      </c>
      <c r="K166" s="14" t="s">
        <v>560</v>
      </c>
      <c r="M166" s="50"/>
    </row>
    <row r="167" spans="1:13" s="44" customFormat="1" ht="28.8" outlineLevel="1" x14ac:dyDescent="0.25">
      <c r="A167" s="10">
        <v>8</v>
      </c>
      <c r="B167" s="11">
        <v>9</v>
      </c>
      <c r="C167" s="12" t="s">
        <v>24</v>
      </c>
      <c r="D167" s="13" t="s">
        <v>220</v>
      </c>
      <c r="E167" s="13" t="s">
        <v>45</v>
      </c>
      <c r="F167" s="13" t="s">
        <v>8</v>
      </c>
      <c r="G167" s="15">
        <v>80</v>
      </c>
      <c r="H167" s="14" t="s">
        <v>385</v>
      </c>
      <c r="I167" s="108">
        <v>0</v>
      </c>
      <c r="J167" s="109">
        <f t="shared" si="2"/>
        <v>0</v>
      </c>
      <c r="K167" s="14" t="s">
        <v>560</v>
      </c>
      <c r="L167" s="52"/>
      <c r="M167" s="50"/>
    </row>
    <row r="168" spans="1:13" s="44" customFormat="1" ht="28.8" outlineLevel="1" x14ac:dyDescent="0.25">
      <c r="A168" s="10">
        <v>8</v>
      </c>
      <c r="B168" s="11">
        <v>10</v>
      </c>
      <c r="C168" s="12" t="s">
        <v>24</v>
      </c>
      <c r="D168" s="13" t="s">
        <v>106</v>
      </c>
      <c r="E168" s="13" t="s">
        <v>45</v>
      </c>
      <c r="F168" s="13" t="s">
        <v>8</v>
      </c>
      <c r="G168" s="15">
        <v>80</v>
      </c>
      <c r="H168" s="14" t="s">
        <v>385</v>
      </c>
      <c r="I168" s="108">
        <v>0</v>
      </c>
      <c r="J168" s="109">
        <f t="shared" si="2"/>
        <v>0</v>
      </c>
      <c r="K168" s="14" t="s">
        <v>560</v>
      </c>
      <c r="M168" s="50"/>
    </row>
    <row r="169" spans="1:13" s="44" customFormat="1" ht="28.8" outlineLevel="1" x14ac:dyDescent="0.25">
      <c r="A169" s="10">
        <v>8</v>
      </c>
      <c r="B169" s="11">
        <v>11</v>
      </c>
      <c r="C169" s="12" t="s">
        <v>24</v>
      </c>
      <c r="D169" s="13" t="s">
        <v>221</v>
      </c>
      <c r="E169" s="13" t="s">
        <v>45</v>
      </c>
      <c r="F169" s="13" t="s">
        <v>8</v>
      </c>
      <c r="G169" s="15">
        <v>80</v>
      </c>
      <c r="H169" s="14" t="s">
        <v>385</v>
      </c>
      <c r="I169" s="108">
        <v>0</v>
      </c>
      <c r="J169" s="109">
        <f t="shared" si="2"/>
        <v>0</v>
      </c>
      <c r="K169" s="14" t="s">
        <v>560</v>
      </c>
      <c r="M169" s="50"/>
    </row>
    <row r="170" spans="1:13" s="44" customFormat="1" ht="28.8" outlineLevel="1" x14ac:dyDescent="0.25">
      <c r="A170" s="10">
        <v>8</v>
      </c>
      <c r="B170" s="11">
        <v>12</v>
      </c>
      <c r="C170" s="12" t="s">
        <v>24</v>
      </c>
      <c r="D170" s="13" t="s">
        <v>222</v>
      </c>
      <c r="E170" s="13" t="s">
        <v>45</v>
      </c>
      <c r="F170" s="13" t="s">
        <v>8</v>
      </c>
      <c r="G170" s="15">
        <v>80</v>
      </c>
      <c r="H170" s="14" t="s">
        <v>385</v>
      </c>
      <c r="I170" s="108">
        <v>0</v>
      </c>
      <c r="J170" s="109">
        <f t="shared" si="2"/>
        <v>0</v>
      </c>
      <c r="K170" s="14" t="s">
        <v>560</v>
      </c>
      <c r="M170" s="50"/>
    </row>
    <row r="171" spans="1:13" s="44" customFormat="1" ht="43.2" outlineLevel="1" x14ac:dyDescent="0.25">
      <c r="A171" s="10">
        <v>8</v>
      </c>
      <c r="B171" s="11">
        <v>13</v>
      </c>
      <c r="C171" s="12" t="s">
        <v>24</v>
      </c>
      <c r="D171" s="93" t="s">
        <v>422</v>
      </c>
      <c r="E171" s="13" t="s">
        <v>45</v>
      </c>
      <c r="F171" s="13" t="s">
        <v>8</v>
      </c>
      <c r="G171" s="15">
        <v>85</v>
      </c>
      <c r="H171" s="14" t="s">
        <v>385</v>
      </c>
      <c r="I171" s="108">
        <v>0</v>
      </c>
      <c r="J171" s="109">
        <f t="shared" si="2"/>
        <v>0</v>
      </c>
      <c r="K171" s="14" t="s">
        <v>560</v>
      </c>
      <c r="M171" s="50"/>
    </row>
    <row r="172" spans="1:13" s="44" customFormat="1" ht="28.8" outlineLevel="1" x14ac:dyDescent="0.25">
      <c r="A172" s="10">
        <v>8</v>
      </c>
      <c r="B172" s="11">
        <v>14</v>
      </c>
      <c r="C172" s="12" t="s">
        <v>24</v>
      </c>
      <c r="D172" s="13" t="s">
        <v>223</v>
      </c>
      <c r="E172" s="58" t="s">
        <v>45</v>
      </c>
      <c r="F172" s="13" t="s">
        <v>12</v>
      </c>
      <c r="G172" s="15">
        <v>85</v>
      </c>
      <c r="H172" s="14" t="s">
        <v>385</v>
      </c>
      <c r="I172" s="108">
        <v>0</v>
      </c>
      <c r="J172" s="109">
        <f t="shared" si="2"/>
        <v>0</v>
      </c>
      <c r="K172" s="14"/>
      <c r="M172" s="50"/>
    </row>
    <row r="173" spans="1:13" s="44" customFormat="1" ht="43.2" outlineLevel="1" x14ac:dyDescent="0.25">
      <c r="A173" s="10">
        <v>8</v>
      </c>
      <c r="B173" s="11">
        <v>15</v>
      </c>
      <c r="C173" s="12" t="s">
        <v>24</v>
      </c>
      <c r="D173" s="13" t="s">
        <v>97</v>
      </c>
      <c r="E173" s="13" t="s">
        <v>45</v>
      </c>
      <c r="F173" s="13" t="s">
        <v>12</v>
      </c>
      <c r="G173" s="15">
        <v>85</v>
      </c>
      <c r="H173" s="14" t="s">
        <v>383</v>
      </c>
      <c r="I173" s="108">
        <v>81.512</v>
      </c>
      <c r="J173" s="109">
        <f t="shared" si="2"/>
        <v>0.95896470588235294</v>
      </c>
      <c r="K173" s="14" t="s">
        <v>501</v>
      </c>
      <c r="M173" s="50"/>
    </row>
    <row r="174" spans="1:13" s="44" customFormat="1" ht="43.2" outlineLevel="1" x14ac:dyDescent="0.25">
      <c r="A174" s="10">
        <v>8</v>
      </c>
      <c r="B174" s="11">
        <v>16</v>
      </c>
      <c r="C174" s="12" t="s">
        <v>24</v>
      </c>
      <c r="D174" s="13" t="s">
        <v>98</v>
      </c>
      <c r="E174" s="13" t="s">
        <v>45</v>
      </c>
      <c r="F174" s="13" t="s">
        <v>12</v>
      </c>
      <c r="G174" s="15">
        <v>85</v>
      </c>
      <c r="H174" s="14" t="s">
        <v>384</v>
      </c>
      <c r="I174" s="108">
        <v>85</v>
      </c>
      <c r="J174" s="109">
        <f t="shared" si="2"/>
        <v>1</v>
      </c>
      <c r="K174" s="73" t="s">
        <v>501</v>
      </c>
      <c r="M174" s="50"/>
    </row>
    <row r="175" spans="1:13" s="44" customFormat="1" ht="45.75" customHeight="1" outlineLevel="1" x14ac:dyDescent="0.25">
      <c r="A175" s="10">
        <v>8</v>
      </c>
      <c r="B175" s="11">
        <v>17</v>
      </c>
      <c r="C175" s="12" t="s">
        <v>24</v>
      </c>
      <c r="D175" s="13" t="s">
        <v>224</v>
      </c>
      <c r="E175" s="38" t="s">
        <v>66</v>
      </c>
      <c r="F175" s="13" t="s">
        <v>9</v>
      </c>
      <c r="G175" s="15">
        <v>600</v>
      </c>
      <c r="H175" s="14" t="s">
        <v>385</v>
      </c>
      <c r="I175" s="108">
        <v>600</v>
      </c>
      <c r="J175" s="109">
        <f t="shared" si="2"/>
        <v>1</v>
      </c>
      <c r="K175" s="73" t="s">
        <v>501</v>
      </c>
      <c r="M175" s="50"/>
    </row>
    <row r="176" spans="1:13" s="44" customFormat="1" ht="43.2" outlineLevel="1" x14ac:dyDescent="0.25">
      <c r="A176" s="10">
        <v>8</v>
      </c>
      <c r="B176" s="11">
        <v>18</v>
      </c>
      <c r="C176" s="12" t="s">
        <v>24</v>
      </c>
      <c r="D176" s="13" t="s">
        <v>225</v>
      </c>
      <c r="E176" s="38" t="s">
        <v>36</v>
      </c>
      <c r="F176" s="47" t="s">
        <v>10</v>
      </c>
      <c r="G176" s="15">
        <v>150</v>
      </c>
      <c r="H176" s="14" t="s">
        <v>418</v>
      </c>
      <c r="I176" s="108">
        <v>0</v>
      </c>
      <c r="J176" s="109">
        <f t="shared" si="2"/>
        <v>0</v>
      </c>
      <c r="K176" s="14" t="s">
        <v>533</v>
      </c>
      <c r="M176" s="50"/>
    </row>
    <row r="177" spans="1:13" s="44" customFormat="1" ht="43.2" outlineLevel="1" x14ac:dyDescent="0.25">
      <c r="A177" s="10">
        <v>8</v>
      </c>
      <c r="B177" s="11">
        <v>19</v>
      </c>
      <c r="C177" s="12" t="s">
        <v>24</v>
      </c>
      <c r="D177" s="13" t="s">
        <v>226</v>
      </c>
      <c r="E177" s="38" t="s">
        <v>36</v>
      </c>
      <c r="F177" s="47" t="s">
        <v>10</v>
      </c>
      <c r="G177" s="15">
        <v>150</v>
      </c>
      <c r="H177" s="14" t="s">
        <v>418</v>
      </c>
      <c r="I177" s="108">
        <v>0</v>
      </c>
      <c r="J177" s="109">
        <f t="shared" si="2"/>
        <v>0</v>
      </c>
      <c r="K177" s="14" t="s">
        <v>533</v>
      </c>
      <c r="M177" s="50"/>
    </row>
    <row r="178" spans="1:13" s="44" customFormat="1" ht="43.2" outlineLevel="1" x14ac:dyDescent="0.25">
      <c r="A178" s="10">
        <v>8</v>
      </c>
      <c r="B178" s="11">
        <v>20</v>
      </c>
      <c r="C178" s="12" t="s">
        <v>24</v>
      </c>
      <c r="D178" s="13" t="s">
        <v>227</v>
      </c>
      <c r="E178" s="38" t="s">
        <v>36</v>
      </c>
      <c r="F178" s="47" t="s">
        <v>10</v>
      </c>
      <c r="G178" s="15">
        <v>150</v>
      </c>
      <c r="H178" s="14" t="s">
        <v>418</v>
      </c>
      <c r="I178" s="108">
        <v>0</v>
      </c>
      <c r="J178" s="109">
        <f t="shared" si="2"/>
        <v>0</v>
      </c>
      <c r="K178" s="14" t="s">
        <v>533</v>
      </c>
      <c r="M178" s="50"/>
    </row>
    <row r="179" spans="1:13" s="44" customFormat="1" ht="43.2" outlineLevel="1" x14ac:dyDescent="0.25">
      <c r="A179" s="10">
        <v>8</v>
      </c>
      <c r="B179" s="11">
        <v>21</v>
      </c>
      <c r="C179" s="12" t="s">
        <v>24</v>
      </c>
      <c r="D179" s="13" t="s">
        <v>228</v>
      </c>
      <c r="E179" s="38" t="s">
        <v>36</v>
      </c>
      <c r="F179" s="47" t="s">
        <v>10</v>
      </c>
      <c r="G179" s="15">
        <v>150</v>
      </c>
      <c r="H179" s="14" t="s">
        <v>418</v>
      </c>
      <c r="I179" s="108">
        <v>0</v>
      </c>
      <c r="J179" s="109">
        <f t="shared" si="2"/>
        <v>0</v>
      </c>
      <c r="K179" s="14" t="s">
        <v>533</v>
      </c>
      <c r="M179" s="50"/>
    </row>
    <row r="180" spans="1:13" s="44" customFormat="1" ht="43.2" outlineLevel="1" x14ac:dyDescent="0.25">
      <c r="A180" s="10">
        <v>8</v>
      </c>
      <c r="B180" s="11">
        <v>22</v>
      </c>
      <c r="C180" s="12" t="s">
        <v>24</v>
      </c>
      <c r="D180" s="13" t="s">
        <v>229</v>
      </c>
      <c r="E180" s="38" t="s">
        <v>36</v>
      </c>
      <c r="F180" s="47" t="s">
        <v>10</v>
      </c>
      <c r="G180" s="15">
        <v>150</v>
      </c>
      <c r="H180" s="14" t="s">
        <v>418</v>
      </c>
      <c r="I180" s="108">
        <v>0</v>
      </c>
      <c r="J180" s="109">
        <f t="shared" si="2"/>
        <v>0</v>
      </c>
      <c r="K180" s="14" t="s">
        <v>533</v>
      </c>
      <c r="M180" s="50"/>
    </row>
    <row r="181" spans="1:13" s="44" customFormat="1" ht="115.2" outlineLevel="1" x14ac:dyDescent="0.25">
      <c r="A181" s="10">
        <v>8</v>
      </c>
      <c r="B181" s="11">
        <v>23</v>
      </c>
      <c r="C181" s="12" t="s">
        <v>24</v>
      </c>
      <c r="D181" s="13" t="s">
        <v>230</v>
      </c>
      <c r="E181" s="38" t="s">
        <v>36</v>
      </c>
      <c r="F181" s="13" t="s">
        <v>0</v>
      </c>
      <c r="G181" s="15">
        <v>50</v>
      </c>
      <c r="H181" s="14" t="s">
        <v>385</v>
      </c>
      <c r="I181" s="108">
        <v>0</v>
      </c>
      <c r="J181" s="109">
        <f t="shared" si="2"/>
        <v>0</v>
      </c>
      <c r="K181" s="14" t="s">
        <v>549</v>
      </c>
      <c r="L181" s="52"/>
      <c r="M181" s="50"/>
    </row>
    <row r="182" spans="1:13" s="44" customFormat="1" ht="72" outlineLevel="1" x14ac:dyDescent="0.25">
      <c r="A182" s="10">
        <v>8</v>
      </c>
      <c r="B182" s="11">
        <v>24</v>
      </c>
      <c r="C182" s="12" t="s">
        <v>24</v>
      </c>
      <c r="D182" s="13" t="s">
        <v>231</v>
      </c>
      <c r="E182" s="64" t="s">
        <v>232</v>
      </c>
      <c r="F182" s="47" t="s">
        <v>11</v>
      </c>
      <c r="G182" s="15">
        <v>100</v>
      </c>
      <c r="H182" s="14" t="s">
        <v>385</v>
      </c>
      <c r="I182" s="108">
        <v>0</v>
      </c>
      <c r="J182" s="109">
        <f t="shared" si="2"/>
        <v>0</v>
      </c>
      <c r="K182" s="14" t="s">
        <v>554</v>
      </c>
      <c r="L182" s="52"/>
      <c r="M182" s="50"/>
    </row>
    <row r="183" spans="1:13" s="44" customFormat="1" ht="15.75" customHeight="1" x14ac:dyDescent="0.25">
      <c r="A183" s="6">
        <v>9</v>
      </c>
      <c r="B183" s="6"/>
      <c r="C183" s="7" t="s">
        <v>25</v>
      </c>
      <c r="D183" s="7"/>
      <c r="E183" s="7" t="s">
        <v>7</v>
      </c>
      <c r="F183" s="7"/>
      <c r="G183" s="8">
        <f>SUM(G184:G202)</f>
        <v>3000</v>
      </c>
      <c r="H183" s="9"/>
      <c r="I183" s="103">
        <f>SUM(I184:I202)</f>
        <v>327.89</v>
      </c>
      <c r="J183" s="102">
        <f t="shared" si="2"/>
        <v>0.10929666666666667</v>
      </c>
      <c r="K183" s="9"/>
      <c r="L183" s="9"/>
      <c r="M183" s="49"/>
    </row>
    <row r="184" spans="1:13" s="44" customFormat="1" ht="30" customHeight="1" outlineLevel="1" x14ac:dyDescent="0.25">
      <c r="A184" s="10">
        <v>9</v>
      </c>
      <c r="B184" s="11">
        <v>1</v>
      </c>
      <c r="C184" s="12" t="s">
        <v>25</v>
      </c>
      <c r="D184" s="13" t="s">
        <v>233</v>
      </c>
      <c r="E184" s="13" t="s">
        <v>473</v>
      </c>
      <c r="F184" s="13" t="s">
        <v>8</v>
      </c>
      <c r="G184" s="15">
        <v>400</v>
      </c>
      <c r="H184" s="14" t="s">
        <v>385</v>
      </c>
      <c r="I184" s="108">
        <v>0</v>
      </c>
      <c r="J184" s="109">
        <f t="shared" si="2"/>
        <v>0</v>
      </c>
      <c r="K184" s="14" t="s">
        <v>560</v>
      </c>
      <c r="L184" s="38"/>
      <c r="M184" s="50"/>
    </row>
    <row r="185" spans="1:13" s="44" customFormat="1" ht="43.2" outlineLevel="1" x14ac:dyDescent="0.25">
      <c r="A185" s="10">
        <v>9</v>
      </c>
      <c r="B185" s="41">
        <v>2</v>
      </c>
      <c r="C185" s="12" t="s">
        <v>25</v>
      </c>
      <c r="D185" s="13" t="s">
        <v>234</v>
      </c>
      <c r="E185" s="13" t="s">
        <v>423</v>
      </c>
      <c r="F185" s="13" t="s">
        <v>8</v>
      </c>
      <c r="G185" s="113">
        <v>94.222999999999999</v>
      </c>
      <c r="H185" s="14" t="s">
        <v>385</v>
      </c>
      <c r="I185" s="108">
        <v>0</v>
      </c>
      <c r="J185" s="109">
        <f t="shared" si="2"/>
        <v>0</v>
      </c>
      <c r="K185" s="14" t="s">
        <v>560</v>
      </c>
      <c r="L185" s="38"/>
      <c r="M185" s="50"/>
    </row>
    <row r="186" spans="1:13" s="44" customFormat="1" ht="30" customHeight="1" outlineLevel="1" x14ac:dyDescent="0.25">
      <c r="A186" s="10">
        <v>9</v>
      </c>
      <c r="B186" s="41">
        <v>3</v>
      </c>
      <c r="C186" s="12" t="s">
        <v>25</v>
      </c>
      <c r="D186" s="38" t="s">
        <v>426</v>
      </c>
      <c r="E186" s="13" t="s">
        <v>45</v>
      </c>
      <c r="F186" s="13" t="s">
        <v>8</v>
      </c>
      <c r="G186" s="15">
        <v>170</v>
      </c>
      <c r="H186" s="14" t="s">
        <v>388</v>
      </c>
      <c r="I186" s="108">
        <v>0</v>
      </c>
      <c r="J186" s="109">
        <f t="shared" si="2"/>
        <v>0</v>
      </c>
      <c r="K186" s="14" t="s">
        <v>561</v>
      </c>
      <c r="L186" s="38"/>
      <c r="M186" s="50"/>
    </row>
    <row r="187" spans="1:13" s="44" customFormat="1" ht="28.8" outlineLevel="1" x14ac:dyDescent="0.25">
      <c r="A187" s="10">
        <v>9</v>
      </c>
      <c r="B187" s="41">
        <v>4</v>
      </c>
      <c r="C187" s="12" t="s">
        <v>25</v>
      </c>
      <c r="D187" s="13" t="s">
        <v>401</v>
      </c>
      <c r="E187" s="13" t="s">
        <v>44</v>
      </c>
      <c r="F187" s="13" t="s">
        <v>12</v>
      </c>
      <c r="G187" s="15">
        <v>200</v>
      </c>
      <c r="H187" s="14" t="s">
        <v>384</v>
      </c>
      <c r="I187" s="108">
        <v>177.89</v>
      </c>
      <c r="J187" s="109">
        <f t="shared" si="2"/>
        <v>0.88944999999999996</v>
      </c>
      <c r="K187" s="14" t="s">
        <v>501</v>
      </c>
      <c r="M187" s="50"/>
    </row>
    <row r="188" spans="1:13" s="44" customFormat="1" ht="28.8" outlineLevel="1" x14ac:dyDescent="0.25">
      <c r="A188" s="10">
        <v>9</v>
      </c>
      <c r="B188" s="41">
        <v>5</v>
      </c>
      <c r="C188" s="12" t="s">
        <v>25</v>
      </c>
      <c r="D188" s="13" t="s">
        <v>235</v>
      </c>
      <c r="E188" s="13" t="s">
        <v>45</v>
      </c>
      <c r="F188" s="13" t="s">
        <v>8</v>
      </c>
      <c r="G188" s="15">
        <v>150</v>
      </c>
      <c r="H188" s="14" t="s">
        <v>388</v>
      </c>
      <c r="I188" s="108">
        <v>0</v>
      </c>
      <c r="J188" s="109">
        <f t="shared" si="2"/>
        <v>0</v>
      </c>
      <c r="K188" s="14" t="s">
        <v>561</v>
      </c>
      <c r="M188" s="50"/>
    </row>
    <row r="189" spans="1:13" s="44" customFormat="1" ht="43.2" outlineLevel="1" x14ac:dyDescent="0.25">
      <c r="A189" s="10">
        <v>9</v>
      </c>
      <c r="B189" s="41">
        <v>6</v>
      </c>
      <c r="C189" s="12" t="s">
        <v>25</v>
      </c>
      <c r="D189" s="13" t="s">
        <v>236</v>
      </c>
      <c r="E189" s="13" t="s">
        <v>53</v>
      </c>
      <c r="F189" s="47" t="s">
        <v>10</v>
      </c>
      <c r="G189" s="15">
        <v>150</v>
      </c>
      <c r="H189" s="14" t="s">
        <v>418</v>
      </c>
      <c r="I189" s="108">
        <v>0</v>
      </c>
      <c r="J189" s="109">
        <f t="shared" si="2"/>
        <v>0</v>
      </c>
      <c r="K189" s="14" t="s">
        <v>533</v>
      </c>
      <c r="M189" s="50"/>
    </row>
    <row r="190" spans="1:13" s="44" customFormat="1" ht="28.8" outlineLevel="1" x14ac:dyDescent="0.25">
      <c r="A190" s="40">
        <v>9</v>
      </c>
      <c r="B190" s="41">
        <v>7</v>
      </c>
      <c r="C190" s="76" t="s">
        <v>25</v>
      </c>
      <c r="D190" s="38" t="s">
        <v>237</v>
      </c>
      <c r="E190" s="38" t="s">
        <v>238</v>
      </c>
      <c r="F190" s="54" t="s">
        <v>11</v>
      </c>
      <c r="G190" s="53">
        <v>50</v>
      </c>
      <c r="H190" s="73" t="s">
        <v>388</v>
      </c>
      <c r="I190" s="108">
        <v>0</v>
      </c>
      <c r="J190" s="109">
        <f t="shared" si="2"/>
        <v>0</v>
      </c>
      <c r="K190" s="73" t="s">
        <v>568</v>
      </c>
      <c r="L190" s="38"/>
      <c r="M190" s="50"/>
    </row>
    <row r="191" spans="1:13" s="44" customFormat="1" ht="28.8" outlineLevel="1" x14ac:dyDescent="0.25">
      <c r="A191" s="10">
        <v>9</v>
      </c>
      <c r="B191" s="41">
        <v>8</v>
      </c>
      <c r="C191" s="12" t="s">
        <v>25</v>
      </c>
      <c r="D191" s="13" t="s">
        <v>402</v>
      </c>
      <c r="E191" s="13" t="s">
        <v>45</v>
      </c>
      <c r="F191" s="13" t="s">
        <v>12</v>
      </c>
      <c r="G191" s="15">
        <v>200</v>
      </c>
      <c r="H191" s="14" t="s">
        <v>386</v>
      </c>
      <c r="I191" s="108">
        <v>0</v>
      </c>
      <c r="J191" s="109">
        <f t="shared" si="2"/>
        <v>0</v>
      </c>
      <c r="K191" s="14" t="s">
        <v>531</v>
      </c>
      <c r="M191" s="50"/>
    </row>
    <row r="192" spans="1:13" s="44" customFormat="1" ht="43.2" outlineLevel="1" x14ac:dyDescent="0.25">
      <c r="A192" s="10">
        <v>9</v>
      </c>
      <c r="B192" s="41">
        <v>9</v>
      </c>
      <c r="C192" s="12" t="s">
        <v>25</v>
      </c>
      <c r="D192" s="13" t="s">
        <v>239</v>
      </c>
      <c r="E192" s="13" t="s">
        <v>53</v>
      </c>
      <c r="F192" s="47" t="s">
        <v>10</v>
      </c>
      <c r="G192" s="15">
        <v>100</v>
      </c>
      <c r="H192" s="14" t="s">
        <v>418</v>
      </c>
      <c r="I192" s="108">
        <v>0</v>
      </c>
      <c r="J192" s="109">
        <f t="shared" si="2"/>
        <v>0</v>
      </c>
      <c r="K192" s="14" t="s">
        <v>533</v>
      </c>
      <c r="L192" s="55"/>
      <c r="M192" s="50"/>
    </row>
    <row r="193" spans="1:13" s="44" customFormat="1" ht="28.8" outlineLevel="1" x14ac:dyDescent="0.25">
      <c r="A193" s="10">
        <v>9</v>
      </c>
      <c r="B193" s="41">
        <v>10</v>
      </c>
      <c r="C193" s="12" t="s">
        <v>25</v>
      </c>
      <c r="D193" s="13" t="s">
        <v>403</v>
      </c>
      <c r="E193" s="13" t="s">
        <v>44</v>
      </c>
      <c r="F193" s="13" t="s">
        <v>12</v>
      </c>
      <c r="G193" s="15">
        <v>150</v>
      </c>
      <c r="H193" s="14" t="s">
        <v>383</v>
      </c>
      <c r="I193" s="108">
        <v>150</v>
      </c>
      <c r="J193" s="109">
        <f t="shared" si="2"/>
        <v>1</v>
      </c>
      <c r="K193" s="14" t="s">
        <v>501</v>
      </c>
      <c r="M193" s="50"/>
    </row>
    <row r="194" spans="1:13" s="44" customFormat="1" ht="43.2" outlineLevel="1" x14ac:dyDescent="0.25">
      <c r="A194" s="10">
        <v>9</v>
      </c>
      <c r="B194" s="41">
        <v>11</v>
      </c>
      <c r="C194" s="12" t="s">
        <v>25</v>
      </c>
      <c r="D194" s="13" t="s">
        <v>480</v>
      </c>
      <c r="E194" s="13" t="s">
        <v>240</v>
      </c>
      <c r="F194" s="47" t="s">
        <v>10</v>
      </c>
      <c r="G194" s="15">
        <v>50</v>
      </c>
      <c r="H194" s="14" t="s">
        <v>419</v>
      </c>
      <c r="I194" s="108">
        <v>0</v>
      </c>
      <c r="J194" s="109">
        <f t="shared" si="2"/>
        <v>0</v>
      </c>
      <c r="K194" s="14" t="s">
        <v>537</v>
      </c>
      <c r="L194" s="52"/>
      <c r="M194" s="50"/>
    </row>
    <row r="195" spans="1:13" s="44" customFormat="1" ht="15" customHeight="1" outlineLevel="1" x14ac:dyDescent="0.25">
      <c r="A195" s="10">
        <v>9</v>
      </c>
      <c r="B195" s="41">
        <v>12</v>
      </c>
      <c r="C195" s="12" t="s">
        <v>25</v>
      </c>
      <c r="D195" s="13" t="s">
        <v>241</v>
      </c>
      <c r="E195" s="13" t="s">
        <v>41</v>
      </c>
      <c r="F195" s="13" t="s">
        <v>8</v>
      </c>
      <c r="G195" s="15">
        <v>430</v>
      </c>
      <c r="H195" s="14" t="s">
        <v>388</v>
      </c>
      <c r="I195" s="108">
        <v>0</v>
      </c>
      <c r="J195" s="109">
        <f t="shared" si="2"/>
        <v>0</v>
      </c>
      <c r="K195" s="14" t="s">
        <v>561</v>
      </c>
      <c r="L195" s="51"/>
      <c r="M195" s="50"/>
    </row>
    <row r="196" spans="1:13" s="44" customFormat="1" ht="100.8" outlineLevel="1" x14ac:dyDescent="0.25">
      <c r="A196" s="10">
        <v>9</v>
      </c>
      <c r="B196" s="41">
        <v>13</v>
      </c>
      <c r="C196" s="12" t="s">
        <v>25</v>
      </c>
      <c r="D196" s="13" t="s">
        <v>242</v>
      </c>
      <c r="E196" s="13" t="s">
        <v>243</v>
      </c>
      <c r="F196" s="47" t="s">
        <v>10</v>
      </c>
      <c r="G196" s="15">
        <v>150</v>
      </c>
      <c r="H196" s="14" t="s">
        <v>419</v>
      </c>
      <c r="I196" s="108">
        <v>0</v>
      </c>
      <c r="J196" s="109">
        <f t="shared" si="2"/>
        <v>0</v>
      </c>
      <c r="K196" s="14" t="s">
        <v>550</v>
      </c>
      <c r="M196" s="50"/>
    </row>
    <row r="197" spans="1:13" s="44" customFormat="1" ht="43.2" outlineLevel="1" x14ac:dyDescent="0.25">
      <c r="A197" s="10">
        <v>9</v>
      </c>
      <c r="B197" s="41">
        <v>14</v>
      </c>
      <c r="C197" s="12" t="s">
        <v>25</v>
      </c>
      <c r="D197" s="13" t="s">
        <v>244</v>
      </c>
      <c r="E197" s="13" t="s">
        <v>243</v>
      </c>
      <c r="F197" s="47" t="s">
        <v>10</v>
      </c>
      <c r="G197" s="15">
        <v>100</v>
      </c>
      <c r="H197" s="14" t="s">
        <v>419</v>
      </c>
      <c r="I197" s="108">
        <v>0</v>
      </c>
      <c r="J197" s="109">
        <f t="shared" si="2"/>
        <v>0</v>
      </c>
      <c r="K197" s="14" t="s">
        <v>537</v>
      </c>
      <c r="M197" s="50"/>
    </row>
    <row r="198" spans="1:13" s="44" customFormat="1" ht="43.2" outlineLevel="1" x14ac:dyDescent="0.25">
      <c r="A198" s="10">
        <v>9</v>
      </c>
      <c r="B198" s="41">
        <v>15</v>
      </c>
      <c r="C198" s="12" t="s">
        <v>25</v>
      </c>
      <c r="D198" s="13" t="s">
        <v>245</v>
      </c>
      <c r="E198" s="13" t="s">
        <v>53</v>
      </c>
      <c r="F198" s="47" t="s">
        <v>10</v>
      </c>
      <c r="G198" s="15">
        <v>150</v>
      </c>
      <c r="H198" s="14" t="s">
        <v>418</v>
      </c>
      <c r="I198" s="108">
        <v>0</v>
      </c>
      <c r="J198" s="109">
        <f t="shared" si="2"/>
        <v>0</v>
      </c>
      <c r="K198" s="14" t="s">
        <v>533</v>
      </c>
      <c r="M198" s="50"/>
    </row>
    <row r="199" spans="1:13" s="44" customFormat="1" ht="43.2" outlineLevel="1" x14ac:dyDescent="0.25">
      <c r="A199" s="10">
        <v>9</v>
      </c>
      <c r="B199" s="11">
        <v>16</v>
      </c>
      <c r="C199" s="12" t="s">
        <v>25</v>
      </c>
      <c r="D199" s="13" t="s">
        <v>479</v>
      </c>
      <c r="E199" s="13" t="s">
        <v>243</v>
      </c>
      <c r="F199" s="47" t="s">
        <v>10</v>
      </c>
      <c r="G199" s="15">
        <v>100</v>
      </c>
      <c r="H199" s="14" t="s">
        <v>419</v>
      </c>
      <c r="I199" s="108">
        <v>0</v>
      </c>
      <c r="J199" s="109">
        <f t="shared" si="2"/>
        <v>0</v>
      </c>
      <c r="K199" s="14" t="s">
        <v>537</v>
      </c>
      <c r="M199" s="50"/>
    </row>
    <row r="200" spans="1:13" s="44" customFormat="1" ht="43.2" outlineLevel="1" x14ac:dyDescent="0.25">
      <c r="A200" s="10">
        <v>9</v>
      </c>
      <c r="B200" s="11">
        <v>17</v>
      </c>
      <c r="C200" s="12" t="s">
        <v>25</v>
      </c>
      <c r="D200" s="13" t="s">
        <v>246</v>
      </c>
      <c r="E200" s="13" t="s">
        <v>53</v>
      </c>
      <c r="F200" s="47" t="s">
        <v>10</v>
      </c>
      <c r="G200" s="15">
        <v>150</v>
      </c>
      <c r="H200" s="14" t="s">
        <v>418</v>
      </c>
      <c r="I200" s="108">
        <v>0</v>
      </c>
      <c r="J200" s="109">
        <f t="shared" si="2"/>
        <v>0</v>
      </c>
      <c r="K200" s="14" t="s">
        <v>533</v>
      </c>
      <c r="L200" s="52"/>
      <c r="M200" s="50"/>
    </row>
    <row r="201" spans="1:13" s="44" customFormat="1" ht="90" customHeight="1" outlineLevel="1" x14ac:dyDescent="0.25">
      <c r="A201" s="10">
        <v>9</v>
      </c>
      <c r="B201" s="11">
        <v>18</v>
      </c>
      <c r="C201" s="12" t="s">
        <v>25</v>
      </c>
      <c r="D201" s="13" t="s">
        <v>247</v>
      </c>
      <c r="E201" s="13" t="s">
        <v>169</v>
      </c>
      <c r="F201" s="47" t="s">
        <v>10</v>
      </c>
      <c r="G201" s="15">
        <v>150</v>
      </c>
      <c r="H201" s="14" t="s">
        <v>419</v>
      </c>
      <c r="I201" s="108">
        <v>0</v>
      </c>
      <c r="J201" s="109">
        <f t="shared" si="2"/>
        <v>0</v>
      </c>
      <c r="K201" s="14" t="s">
        <v>500</v>
      </c>
      <c r="L201" s="52"/>
      <c r="M201" s="50"/>
    </row>
    <row r="202" spans="1:13" s="44" customFormat="1" ht="40.200000000000003" customHeight="1" outlineLevel="1" x14ac:dyDescent="0.25">
      <c r="A202" s="10"/>
      <c r="B202" s="11">
        <v>19</v>
      </c>
      <c r="C202" s="12"/>
      <c r="D202" s="13" t="s">
        <v>234</v>
      </c>
      <c r="E202" s="13" t="s">
        <v>523</v>
      </c>
      <c r="F202" s="78" t="s">
        <v>8</v>
      </c>
      <c r="G202" s="113">
        <v>55.777000000000001</v>
      </c>
      <c r="H202" s="14" t="s">
        <v>385</v>
      </c>
      <c r="I202" s="108">
        <v>0</v>
      </c>
      <c r="J202" s="109">
        <f t="shared" si="2"/>
        <v>0</v>
      </c>
      <c r="K202" s="14" t="s">
        <v>560</v>
      </c>
      <c r="L202" s="52"/>
      <c r="M202" s="50"/>
    </row>
    <row r="203" spans="1:13" s="44" customFormat="1" ht="15.75" customHeight="1" x14ac:dyDescent="0.25">
      <c r="A203" s="6">
        <v>10</v>
      </c>
      <c r="B203" s="6"/>
      <c r="C203" s="7" t="s">
        <v>26</v>
      </c>
      <c r="D203" s="7"/>
      <c r="E203" s="7" t="s">
        <v>7</v>
      </c>
      <c r="F203" s="7"/>
      <c r="G203" s="8">
        <f>SUM(G204:G220)</f>
        <v>3000</v>
      </c>
      <c r="H203" s="9"/>
      <c r="I203" s="103">
        <f>SUM(I204:I220)</f>
        <v>477.29207999999994</v>
      </c>
      <c r="J203" s="102">
        <f t="shared" si="2"/>
        <v>0.15909735999999999</v>
      </c>
      <c r="K203" s="9"/>
      <c r="L203" s="9"/>
      <c r="M203" s="49"/>
    </row>
    <row r="204" spans="1:13" s="44" customFormat="1" ht="30" customHeight="1" outlineLevel="1" x14ac:dyDescent="0.25">
      <c r="A204" s="10">
        <v>10</v>
      </c>
      <c r="B204" s="11">
        <v>1</v>
      </c>
      <c r="C204" s="12" t="s">
        <v>26</v>
      </c>
      <c r="D204" s="38" t="s">
        <v>248</v>
      </c>
      <c r="E204" s="13" t="s">
        <v>41</v>
      </c>
      <c r="F204" s="13" t="s">
        <v>8</v>
      </c>
      <c r="G204" s="15">
        <v>300</v>
      </c>
      <c r="H204" s="14" t="s">
        <v>388</v>
      </c>
      <c r="I204" s="108">
        <v>0</v>
      </c>
      <c r="J204" s="109">
        <f t="shared" si="2"/>
        <v>0</v>
      </c>
      <c r="K204" s="14" t="s">
        <v>561</v>
      </c>
      <c r="M204" s="50"/>
    </row>
    <row r="205" spans="1:13" s="44" customFormat="1" ht="28.8" outlineLevel="1" x14ac:dyDescent="0.25">
      <c r="A205" s="10">
        <v>10</v>
      </c>
      <c r="B205" s="11">
        <v>2</v>
      </c>
      <c r="C205" s="12" t="s">
        <v>26</v>
      </c>
      <c r="D205" s="38" t="s">
        <v>249</v>
      </c>
      <c r="E205" s="13" t="s">
        <v>41</v>
      </c>
      <c r="F205" s="13" t="s">
        <v>8</v>
      </c>
      <c r="G205" s="15">
        <v>250</v>
      </c>
      <c r="H205" s="14" t="s">
        <v>388</v>
      </c>
      <c r="I205" s="108">
        <v>0</v>
      </c>
      <c r="J205" s="109">
        <f t="shared" si="2"/>
        <v>0</v>
      </c>
      <c r="K205" s="14" t="s">
        <v>561</v>
      </c>
      <c r="L205" s="52"/>
      <c r="M205" s="50"/>
    </row>
    <row r="206" spans="1:13" s="44" customFormat="1" ht="43.2" outlineLevel="1" x14ac:dyDescent="0.25">
      <c r="A206" s="10">
        <v>10</v>
      </c>
      <c r="B206" s="11">
        <v>3</v>
      </c>
      <c r="C206" s="12" t="s">
        <v>26</v>
      </c>
      <c r="D206" s="13" t="s">
        <v>56</v>
      </c>
      <c r="E206" s="38" t="s">
        <v>250</v>
      </c>
      <c r="F206" s="47" t="s">
        <v>10</v>
      </c>
      <c r="G206" s="15">
        <v>70</v>
      </c>
      <c r="H206" s="14" t="s">
        <v>418</v>
      </c>
      <c r="I206" s="108">
        <v>0</v>
      </c>
      <c r="J206" s="109">
        <f t="shared" ref="J206:J269" si="3">I206/G206</f>
        <v>0</v>
      </c>
      <c r="K206" s="14" t="s">
        <v>533</v>
      </c>
      <c r="M206" s="50"/>
    </row>
    <row r="207" spans="1:13" s="44" customFormat="1" ht="28.8" outlineLevel="1" x14ac:dyDescent="0.25">
      <c r="A207" s="10">
        <v>10</v>
      </c>
      <c r="B207" s="11">
        <v>4</v>
      </c>
      <c r="C207" s="12" t="s">
        <v>26</v>
      </c>
      <c r="D207" s="13" t="s">
        <v>251</v>
      </c>
      <c r="E207" s="13" t="s">
        <v>252</v>
      </c>
      <c r="F207" s="13" t="s">
        <v>8</v>
      </c>
      <c r="G207" s="15">
        <v>150</v>
      </c>
      <c r="H207" s="14" t="s">
        <v>388</v>
      </c>
      <c r="I207" s="108">
        <v>0</v>
      </c>
      <c r="J207" s="109">
        <f t="shared" si="3"/>
        <v>0</v>
      </c>
      <c r="K207" s="115" t="s">
        <v>561</v>
      </c>
      <c r="L207" s="52"/>
      <c r="M207" s="50"/>
    </row>
    <row r="208" spans="1:13" s="44" customFormat="1" ht="30" customHeight="1" outlineLevel="1" x14ac:dyDescent="0.25">
      <c r="A208" s="10">
        <v>10</v>
      </c>
      <c r="B208" s="11">
        <v>5</v>
      </c>
      <c r="C208" s="12" t="s">
        <v>26</v>
      </c>
      <c r="D208" s="13" t="s">
        <v>87</v>
      </c>
      <c r="E208" s="13" t="s">
        <v>41</v>
      </c>
      <c r="F208" s="13" t="s">
        <v>8</v>
      </c>
      <c r="G208" s="15">
        <v>100</v>
      </c>
      <c r="H208" s="14" t="s">
        <v>385</v>
      </c>
      <c r="I208" s="108">
        <v>0</v>
      </c>
      <c r="J208" s="109">
        <f t="shared" si="3"/>
        <v>0</v>
      </c>
      <c r="K208" s="115" t="s">
        <v>560</v>
      </c>
      <c r="M208" s="50"/>
    </row>
    <row r="209" spans="1:13" s="44" customFormat="1" ht="28.8" outlineLevel="1" x14ac:dyDescent="0.25">
      <c r="A209" s="10">
        <v>10</v>
      </c>
      <c r="B209" s="11">
        <v>6</v>
      </c>
      <c r="C209" s="12" t="s">
        <v>26</v>
      </c>
      <c r="D209" s="13" t="s">
        <v>87</v>
      </c>
      <c r="E209" s="13" t="s">
        <v>253</v>
      </c>
      <c r="F209" s="13" t="s">
        <v>8</v>
      </c>
      <c r="G209" s="15">
        <v>75</v>
      </c>
      <c r="H209" s="14" t="s">
        <v>383</v>
      </c>
      <c r="I209" s="108">
        <v>74.998999999999995</v>
      </c>
      <c r="J209" s="109">
        <f t="shared" si="3"/>
        <v>0.99998666666666658</v>
      </c>
      <c r="K209" s="14" t="s">
        <v>501</v>
      </c>
      <c r="L209" s="52"/>
      <c r="M209" s="50"/>
    </row>
    <row r="210" spans="1:13" s="44" customFormat="1" ht="28.8" outlineLevel="1" x14ac:dyDescent="0.25">
      <c r="A210" s="10">
        <v>10</v>
      </c>
      <c r="B210" s="11">
        <v>7</v>
      </c>
      <c r="C210" s="12" t="s">
        <v>26</v>
      </c>
      <c r="D210" s="38" t="s">
        <v>404</v>
      </c>
      <c r="E210" s="13" t="s">
        <v>41</v>
      </c>
      <c r="F210" s="13" t="s">
        <v>8</v>
      </c>
      <c r="G210" s="15">
        <v>350</v>
      </c>
      <c r="H210" s="14" t="s">
        <v>388</v>
      </c>
      <c r="I210" s="108">
        <v>5.0855399999999999</v>
      </c>
      <c r="J210" s="109">
        <f t="shared" si="3"/>
        <v>1.4530114285714286E-2</v>
      </c>
      <c r="K210" s="14" t="s">
        <v>564</v>
      </c>
      <c r="M210" s="50"/>
    </row>
    <row r="211" spans="1:13" s="44" customFormat="1" ht="30" customHeight="1" outlineLevel="1" x14ac:dyDescent="0.25">
      <c r="A211" s="10">
        <v>10</v>
      </c>
      <c r="B211" s="11">
        <v>8</v>
      </c>
      <c r="C211" s="12" t="s">
        <v>26</v>
      </c>
      <c r="D211" s="38" t="s">
        <v>404</v>
      </c>
      <c r="E211" s="13" t="s">
        <v>254</v>
      </c>
      <c r="F211" s="13" t="s">
        <v>8</v>
      </c>
      <c r="G211" s="15">
        <v>225</v>
      </c>
      <c r="H211" s="14" t="s">
        <v>383</v>
      </c>
      <c r="I211" s="108">
        <v>158.75299999999999</v>
      </c>
      <c r="J211" s="109">
        <f t="shared" si="3"/>
        <v>0.7055688888888888</v>
      </c>
      <c r="K211" s="14" t="s">
        <v>563</v>
      </c>
      <c r="M211" s="50"/>
    </row>
    <row r="212" spans="1:13" s="44" customFormat="1" ht="43.2" outlineLevel="1" x14ac:dyDescent="0.25">
      <c r="A212" s="10">
        <v>10</v>
      </c>
      <c r="B212" s="11">
        <v>9</v>
      </c>
      <c r="C212" s="12" t="s">
        <v>26</v>
      </c>
      <c r="D212" s="38" t="s">
        <v>255</v>
      </c>
      <c r="E212" s="38" t="s">
        <v>36</v>
      </c>
      <c r="F212" s="47" t="s">
        <v>10</v>
      </c>
      <c r="G212" s="15">
        <v>100</v>
      </c>
      <c r="H212" s="14" t="s">
        <v>418</v>
      </c>
      <c r="I212" s="108">
        <v>0</v>
      </c>
      <c r="J212" s="109">
        <f t="shared" si="3"/>
        <v>0</v>
      </c>
      <c r="K212" s="14" t="s">
        <v>533</v>
      </c>
      <c r="L212" s="52"/>
      <c r="M212" s="50"/>
    </row>
    <row r="213" spans="1:13" s="44" customFormat="1" ht="28.8" outlineLevel="1" x14ac:dyDescent="0.25">
      <c r="A213" s="10">
        <v>10</v>
      </c>
      <c r="B213" s="11">
        <v>10</v>
      </c>
      <c r="C213" s="12" t="s">
        <v>26</v>
      </c>
      <c r="D213" s="13" t="s">
        <v>86</v>
      </c>
      <c r="E213" s="13" t="s">
        <v>41</v>
      </c>
      <c r="F213" s="13" t="s">
        <v>8</v>
      </c>
      <c r="G213" s="15">
        <v>100</v>
      </c>
      <c r="H213" s="14" t="s">
        <v>385</v>
      </c>
      <c r="I213" s="108">
        <v>0</v>
      </c>
      <c r="J213" s="109">
        <f t="shared" si="3"/>
        <v>0</v>
      </c>
      <c r="K213" s="14" t="s">
        <v>560</v>
      </c>
      <c r="M213" s="50"/>
    </row>
    <row r="214" spans="1:13" s="44" customFormat="1" ht="28.8" outlineLevel="1" x14ac:dyDescent="0.25">
      <c r="A214" s="10">
        <v>10</v>
      </c>
      <c r="B214" s="11">
        <v>11</v>
      </c>
      <c r="C214" s="12" t="s">
        <v>26</v>
      </c>
      <c r="D214" s="38" t="s">
        <v>256</v>
      </c>
      <c r="E214" s="13" t="s">
        <v>41</v>
      </c>
      <c r="F214" s="13" t="s">
        <v>8</v>
      </c>
      <c r="G214" s="15">
        <v>300</v>
      </c>
      <c r="H214" s="14" t="s">
        <v>388</v>
      </c>
      <c r="I214" s="108">
        <v>99.938540000000003</v>
      </c>
      <c r="J214" s="109">
        <f t="shared" si="3"/>
        <v>0.33312846666666668</v>
      </c>
      <c r="K214" s="14" t="s">
        <v>563</v>
      </c>
      <c r="M214" s="50"/>
    </row>
    <row r="215" spans="1:13" s="44" customFormat="1" ht="75.900000000000006" customHeight="1" outlineLevel="1" x14ac:dyDescent="0.25">
      <c r="A215" s="40">
        <v>10</v>
      </c>
      <c r="B215" s="41">
        <v>12</v>
      </c>
      <c r="C215" s="76" t="s">
        <v>26</v>
      </c>
      <c r="D215" s="38" t="s">
        <v>470</v>
      </c>
      <c r="E215" s="38" t="s">
        <v>387</v>
      </c>
      <c r="F215" s="54" t="s">
        <v>11</v>
      </c>
      <c r="G215" s="53">
        <v>200</v>
      </c>
      <c r="H215" s="73" t="s">
        <v>432</v>
      </c>
      <c r="I215" s="108">
        <v>0</v>
      </c>
      <c r="J215" s="109">
        <f t="shared" si="3"/>
        <v>0</v>
      </c>
      <c r="K215" s="73" t="s">
        <v>554</v>
      </c>
      <c r="L215" s="77"/>
      <c r="M215" s="50"/>
    </row>
    <row r="216" spans="1:13" s="44" customFormat="1" ht="60" customHeight="1" outlineLevel="1" x14ac:dyDescent="0.25">
      <c r="A216" s="40">
        <v>10</v>
      </c>
      <c r="B216" s="41">
        <v>13</v>
      </c>
      <c r="C216" s="76" t="s">
        <v>26</v>
      </c>
      <c r="D216" s="38" t="s">
        <v>467</v>
      </c>
      <c r="E216" s="38" t="s">
        <v>257</v>
      </c>
      <c r="F216" s="54" t="s">
        <v>9</v>
      </c>
      <c r="G216" s="53">
        <v>100</v>
      </c>
      <c r="H216" s="73" t="s">
        <v>383</v>
      </c>
      <c r="I216" s="108">
        <v>0</v>
      </c>
      <c r="J216" s="109">
        <f t="shared" si="3"/>
        <v>0</v>
      </c>
      <c r="K216" s="14" t="s">
        <v>557</v>
      </c>
      <c r="L216" s="38"/>
      <c r="M216" s="50"/>
    </row>
    <row r="217" spans="1:13" s="44" customFormat="1" ht="75" customHeight="1" outlineLevel="1" x14ac:dyDescent="0.25">
      <c r="A217" s="10">
        <v>10</v>
      </c>
      <c r="B217" s="11">
        <v>14</v>
      </c>
      <c r="C217" s="12" t="s">
        <v>26</v>
      </c>
      <c r="D217" s="13" t="s">
        <v>481</v>
      </c>
      <c r="E217" s="13" t="s">
        <v>258</v>
      </c>
      <c r="F217" s="47" t="s">
        <v>11</v>
      </c>
      <c r="G217" s="15">
        <v>300</v>
      </c>
      <c r="H217" s="14" t="s">
        <v>385</v>
      </c>
      <c r="I217" s="108">
        <v>0</v>
      </c>
      <c r="J217" s="109">
        <f t="shared" si="3"/>
        <v>0</v>
      </c>
      <c r="K217" s="14" t="s">
        <v>554</v>
      </c>
      <c r="L217" s="13"/>
      <c r="M217" s="50"/>
    </row>
    <row r="218" spans="1:13" s="44" customFormat="1" ht="43.2" outlineLevel="1" x14ac:dyDescent="0.25">
      <c r="A218" s="10">
        <v>10</v>
      </c>
      <c r="B218" s="41">
        <v>15</v>
      </c>
      <c r="C218" s="12" t="s">
        <v>26</v>
      </c>
      <c r="D218" s="13" t="s">
        <v>259</v>
      </c>
      <c r="E218" s="13" t="s">
        <v>471</v>
      </c>
      <c r="F218" s="13" t="s">
        <v>8</v>
      </c>
      <c r="G218" s="15">
        <v>200</v>
      </c>
      <c r="H218" s="14" t="s">
        <v>383</v>
      </c>
      <c r="I218" s="108">
        <v>138.51599999999999</v>
      </c>
      <c r="J218" s="109">
        <f t="shared" si="3"/>
        <v>0.69257999999999997</v>
      </c>
      <c r="K218" s="14" t="s">
        <v>565</v>
      </c>
      <c r="L218" s="13"/>
      <c r="M218" s="50"/>
    </row>
    <row r="219" spans="1:13" s="44" customFormat="1" ht="43.2" outlineLevel="1" x14ac:dyDescent="0.25">
      <c r="A219" s="40">
        <v>10</v>
      </c>
      <c r="B219" s="41">
        <v>16</v>
      </c>
      <c r="C219" s="76" t="s">
        <v>26</v>
      </c>
      <c r="D219" s="38" t="s">
        <v>260</v>
      </c>
      <c r="E219" s="38" t="s">
        <v>448</v>
      </c>
      <c r="F219" s="54" t="s">
        <v>10</v>
      </c>
      <c r="G219" s="53">
        <v>130</v>
      </c>
      <c r="H219" s="73" t="s">
        <v>419</v>
      </c>
      <c r="I219" s="108">
        <v>0</v>
      </c>
      <c r="J219" s="109">
        <f t="shared" si="3"/>
        <v>0</v>
      </c>
      <c r="K219" s="14" t="s">
        <v>537</v>
      </c>
      <c r="L219" s="77"/>
      <c r="M219" s="50"/>
    </row>
    <row r="220" spans="1:13" s="44" customFormat="1" ht="43.2" outlineLevel="1" x14ac:dyDescent="0.25">
      <c r="A220" s="10">
        <v>10</v>
      </c>
      <c r="B220" s="41">
        <v>17</v>
      </c>
      <c r="C220" s="12" t="s">
        <v>26</v>
      </c>
      <c r="D220" s="117" t="s">
        <v>574</v>
      </c>
      <c r="E220" s="13" t="s">
        <v>261</v>
      </c>
      <c r="F220" s="47" t="s">
        <v>10</v>
      </c>
      <c r="G220" s="15">
        <v>50</v>
      </c>
      <c r="H220" s="14" t="s">
        <v>386</v>
      </c>
      <c r="I220" s="108">
        <v>0</v>
      </c>
      <c r="J220" s="109">
        <f t="shared" si="3"/>
        <v>0</v>
      </c>
      <c r="K220" s="14" t="s">
        <v>538</v>
      </c>
      <c r="M220" s="50"/>
    </row>
    <row r="221" spans="1:13" s="44" customFormat="1" ht="15.75" customHeight="1" x14ac:dyDescent="0.25">
      <c r="A221" s="6">
        <v>11</v>
      </c>
      <c r="B221" s="6"/>
      <c r="C221" s="118"/>
      <c r="D221" s="7"/>
      <c r="E221" s="7" t="s">
        <v>7</v>
      </c>
      <c r="F221" s="7"/>
      <c r="G221" s="8">
        <f>SUM(G222:G232)</f>
        <v>3000</v>
      </c>
      <c r="H221" s="9"/>
      <c r="I221" s="103">
        <f t="shared" ref="I221" si="4">SUM(I222:I232)</f>
        <v>270</v>
      </c>
      <c r="J221" s="102">
        <f t="shared" si="3"/>
        <v>0.09</v>
      </c>
      <c r="K221" s="9"/>
      <c r="L221" s="9"/>
      <c r="M221" s="49"/>
    </row>
    <row r="222" spans="1:13" s="44" customFormat="1" ht="28.8" outlineLevel="1" x14ac:dyDescent="0.25">
      <c r="A222" s="10">
        <v>11</v>
      </c>
      <c r="B222" s="11">
        <v>1</v>
      </c>
      <c r="C222" s="75" t="s">
        <v>27</v>
      </c>
      <c r="D222" s="13" t="s">
        <v>88</v>
      </c>
      <c r="E222" s="13" t="s">
        <v>41</v>
      </c>
      <c r="F222" s="13" t="s">
        <v>8</v>
      </c>
      <c r="G222" s="15">
        <v>100</v>
      </c>
      <c r="H222" s="14" t="s">
        <v>385</v>
      </c>
      <c r="I222" s="108">
        <v>0</v>
      </c>
      <c r="J222" s="109">
        <f t="shared" si="3"/>
        <v>0</v>
      </c>
      <c r="K222" s="14" t="s">
        <v>560</v>
      </c>
      <c r="L222" s="13"/>
      <c r="M222" s="50"/>
    </row>
    <row r="223" spans="1:13" s="44" customFormat="1" ht="28.8" outlineLevel="1" x14ac:dyDescent="0.25">
      <c r="A223" s="10">
        <v>11</v>
      </c>
      <c r="B223" s="11">
        <v>2</v>
      </c>
      <c r="C223" s="75" t="s">
        <v>27</v>
      </c>
      <c r="D223" s="13" t="s">
        <v>262</v>
      </c>
      <c r="E223" s="13" t="s">
        <v>253</v>
      </c>
      <c r="F223" s="13" t="s">
        <v>8</v>
      </c>
      <c r="G223" s="15">
        <v>160</v>
      </c>
      <c r="H223" s="14" t="s">
        <v>383</v>
      </c>
      <c r="I223" s="108">
        <v>160</v>
      </c>
      <c r="J223" s="109">
        <f t="shared" si="3"/>
        <v>1</v>
      </c>
      <c r="K223" s="14" t="s">
        <v>501</v>
      </c>
      <c r="L223" s="52"/>
      <c r="M223" s="50"/>
    </row>
    <row r="224" spans="1:13" s="44" customFormat="1" ht="28.8" outlineLevel="1" x14ac:dyDescent="0.25">
      <c r="A224" s="10">
        <v>11</v>
      </c>
      <c r="B224" s="11">
        <v>3</v>
      </c>
      <c r="C224" s="75" t="s">
        <v>27</v>
      </c>
      <c r="D224" s="13" t="s">
        <v>405</v>
      </c>
      <c r="E224" s="13" t="s">
        <v>41</v>
      </c>
      <c r="F224" s="13" t="s">
        <v>8</v>
      </c>
      <c r="G224" s="15">
        <v>100</v>
      </c>
      <c r="H224" s="14" t="s">
        <v>385</v>
      </c>
      <c r="I224" s="108">
        <v>0</v>
      </c>
      <c r="J224" s="109">
        <f t="shared" si="3"/>
        <v>0</v>
      </c>
      <c r="K224" s="14" t="s">
        <v>560</v>
      </c>
      <c r="L224" s="13"/>
      <c r="M224" s="50"/>
    </row>
    <row r="225" spans="1:13" s="44" customFormat="1" ht="28.8" outlineLevel="1" x14ac:dyDescent="0.25">
      <c r="A225" s="10">
        <v>11</v>
      </c>
      <c r="B225" s="11">
        <v>4</v>
      </c>
      <c r="C225" s="75" t="s">
        <v>27</v>
      </c>
      <c r="D225" s="13" t="s">
        <v>263</v>
      </c>
      <c r="E225" s="38" t="s">
        <v>41</v>
      </c>
      <c r="F225" s="13" t="s">
        <v>8</v>
      </c>
      <c r="G225" s="15">
        <v>100</v>
      </c>
      <c r="H225" s="14" t="s">
        <v>383</v>
      </c>
      <c r="I225" s="108">
        <v>60</v>
      </c>
      <c r="J225" s="109">
        <f t="shared" si="3"/>
        <v>0.6</v>
      </c>
      <c r="K225" s="14" t="s">
        <v>566</v>
      </c>
      <c r="L225" s="52"/>
      <c r="M225" s="50"/>
    </row>
    <row r="226" spans="1:13" s="44" customFormat="1" ht="28.8" outlineLevel="1" x14ac:dyDescent="0.25">
      <c r="A226" s="10">
        <v>11</v>
      </c>
      <c r="B226" s="11">
        <v>5</v>
      </c>
      <c r="C226" s="75" t="s">
        <v>27</v>
      </c>
      <c r="D226" s="13" t="s">
        <v>264</v>
      </c>
      <c r="E226" s="13" t="s">
        <v>41</v>
      </c>
      <c r="F226" s="13" t="s">
        <v>8</v>
      </c>
      <c r="G226" s="15">
        <v>300</v>
      </c>
      <c r="H226" s="14" t="s">
        <v>388</v>
      </c>
      <c r="I226" s="108">
        <v>0</v>
      </c>
      <c r="J226" s="109">
        <f t="shared" si="3"/>
        <v>0</v>
      </c>
      <c r="K226" s="14" t="s">
        <v>561</v>
      </c>
      <c r="L226" s="13"/>
      <c r="M226" s="50"/>
    </row>
    <row r="227" spans="1:13" s="44" customFormat="1" ht="28.8" outlineLevel="1" x14ac:dyDescent="0.25">
      <c r="A227" s="10">
        <v>11</v>
      </c>
      <c r="B227" s="11">
        <v>6</v>
      </c>
      <c r="C227" s="75" t="s">
        <v>27</v>
      </c>
      <c r="D227" s="13" t="s">
        <v>265</v>
      </c>
      <c r="E227" s="13" t="s">
        <v>41</v>
      </c>
      <c r="F227" s="13" t="s">
        <v>8</v>
      </c>
      <c r="G227" s="15">
        <v>300</v>
      </c>
      <c r="H227" s="14" t="s">
        <v>388</v>
      </c>
      <c r="I227" s="108">
        <v>0</v>
      </c>
      <c r="J227" s="109">
        <f t="shared" si="3"/>
        <v>0</v>
      </c>
      <c r="K227" s="14" t="s">
        <v>561</v>
      </c>
      <c r="L227" s="13"/>
      <c r="M227" s="50"/>
    </row>
    <row r="228" spans="1:13" s="44" customFormat="1" ht="57.6" outlineLevel="1" x14ac:dyDescent="0.25">
      <c r="A228" s="10">
        <v>11</v>
      </c>
      <c r="B228" s="11">
        <v>7</v>
      </c>
      <c r="C228" s="75" t="s">
        <v>27</v>
      </c>
      <c r="D228" s="13" t="s">
        <v>424</v>
      </c>
      <c r="E228" s="13" t="s">
        <v>266</v>
      </c>
      <c r="F228" s="47" t="s">
        <v>12</v>
      </c>
      <c r="G228" s="15">
        <v>100</v>
      </c>
      <c r="H228" s="14" t="s">
        <v>383</v>
      </c>
      <c r="I228" s="108">
        <v>0</v>
      </c>
      <c r="J228" s="109">
        <f t="shared" si="3"/>
        <v>0</v>
      </c>
      <c r="K228" s="14" t="s">
        <v>532</v>
      </c>
      <c r="L228" s="52"/>
      <c r="M228" s="50"/>
    </row>
    <row r="229" spans="1:13" s="44" customFormat="1" ht="28.8" outlineLevel="1" x14ac:dyDescent="0.25">
      <c r="A229" s="10">
        <v>11</v>
      </c>
      <c r="B229" s="11">
        <v>8</v>
      </c>
      <c r="C229" s="75" t="s">
        <v>27</v>
      </c>
      <c r="D229" s="13" t="s">
        <v>406</v>
      </c>
      <c r="E229" s="13" t="s">
        <v>267</v>
      </c>
      <c r="F229" s="47" t="s">
        <v>12</v>
      </c>
      <c r="G229" s="15">
        <v>50</v>
      </c>
      <c r="H229" s="14" t="s">
        <v>383</v>
      </c>
      <c r="I229" s="108">
        <v>50</v>
      </c>
      <c r="J229" s="109">
        <f t="shared" si="3"/>
        <v>1</v>
      </c>
      <c r="K229" s="14" t="s">
        <v>501</v>
      </c>
      <c r="M229" s="50"/>
    </row>
    <row r="230" spans="1:13" s="44" customFormat="1" ht="44.25" customHeight="1" outlineLevel="1" x14ac:dyDescent="0.25">
      <c r="A230" s="40">
        <v>11</v>
      </c>
      <c r="B230" s="41">
        <v>9</v>
      </c>
      <c r="C230" s="75" t="s">
        <v>27</v>
      </c>
      <c r="D230" s="38" t="s">
        <v>482</v>
      </c>
      <c r="E230" s="38" t="s">
        <v>461</v>
      </c>
      <c r="F230" s="79" t="s">
        <v>11</v>
      </c>
      <c r="G230" s="53">
        <v>1500</v>
      </c>
      <c r="H230" s="73" t="s">
        <v>432</v>
      </c>
      <c r="I230" s="108">
        <v>0</v>
      </c>
      <c r="J230" s="109">
        <f t="shared" si="3"/>
        <v>0</v>
      </c>
      <c r="K230" s="73" t="s">
        <v>571</v>
      </c>
      <c r="L230" s="77"/>
      <c r="M230" s="50"/>
    </row>
    <row r="231" spans="1:13" s="44" customFormat="1" ht="43.2" outlineLevel="1" x14ac:dyDescent="0.25">
      <c r="A231" s="10">
        <v>11</v>
      </c>
      <c r="B231" s="11">
        <v>10</v>
      </c>
      <c r="C231" s="75" t="s">
        <v>27</v>
      </c>
      <c r="D231" s="13" t="s">
        <v>524</v>
      </c>
      <c r="E231" s="38" t="s">
        <v>268</v>
      </c>
      <c r="F231" s="65" t="s">
        <v>0</v>
      </c>
      <c r="G231" s="15">
        <v>200</v>
      </c>
      <c r="H231" s="14" t="s">
        <v>385</v>
      </c>
      <c r="I231" s="108">
        <v>0</v>
      </c>
      <c r="J231" s="109">
        <f t="shared" si="3"/>
        <v>0</v>
      </c>
      <c r="K231" s="14" t="s">
        <v>548</v>
      </c>
      <c r="M231" s="50"/>
    </row>
    <row r="232" spans="1:13" s="44" customFormat="1" ht="43.2" outlineLevel="1" x14ac:dyDescent="0.25">
      <c r="A232" s="10">
        <v>11</v>
      </c>
      <c r="B232" s="11">
        <v>11</v>
      </c>
      <c r="C232" s="75" t="s">
        <v>27</v>
      </c>
      <c r="D232" s="13" t="s">
        <v>269</v>
      </c>
      <c r="E232" s="13" t="s">
        <v>270</v>
      </c>
      <c r="F232" s="47" t="s">
        <v>10</v>
      </c>
      <c r="G232" s="15">
        <v>90</v>
      </c>
      <c r="H232" s="14" t="s">
        <v>418</v>
      </c>
      <c r="I232" s="108">
        <v>0</v>
      </c>
      <c r="J232" s="109">
        <f t="shared" si="3"/>
        <v>0</v>
      </c>
      <c r="K232" s="14" t="s">
        <v>541</v>
      </c>
      <c r="M232" s="50"/>
    </row>
    <row r="233" spans="1:13" s="44" customFormat="1" ht="15.75" customHeight="1" x14ac:dyDescent="0.25">
      <c r="A233" s="6">
        <v>12</v>
      </c>
      <c r="B233" s="6"/>
      <c r="C233" s="7" t="s">
        <v>28</v>
      </c>
      <c r="D233" s="7"/>
      <c r="E233" s="7" t="s">
        <v>7</v>
      </c>
      <c r="F233" s="7"/>
      <c r="G233" s="8">
        <f>SUM(G234:G265)</f>
        <v>3000</v>
      </c>
      <c r="H233" s="9"/>
      <c r="I233" s="103">
        <f>SUM(I234:I265)</f>
        <v>222.744</v>
      </c>
      <c r="J233" s="102">
        <f t="shared" si="3"/>
        <v>7.4247999999999995E-2</v>
      </c>
      <c r="K233" s="9"/>
      <c r="L233" s="9"/>
      <c r="M233" s="49"/>
    </row>
    <row r="234" spans="1:13" s="44" customFormat="1" ht="43.2" outlineLevel="1" x14ac:dyDescent="0.25">
      <c r="A234" s="10">
        <v>12</v>
      </c>
      <c r="B234" s="66">
        <v>1</v>
      </c>
      <c r="C234" s="75" t="s">
        <v>28</v>
      </c>
      <c r="D234" s="13" t="s">
        <v>271</v>
      </c>
      <c r="E234" s="13" t="s">
        <v>55</v>
      </c>
      <c r="F234" s="47" t="s">
        <v>10</v>
      </c>
      <c r="G234" s="15">
        <v>150</v>
      </c>
      <c r="H234" s="14" t="s">
        <v>418</v>
      </c>
      <c r="I234" s="108">
        <v>0</v>
      </c>
      <c r="J234" s="109">
        <f t="shared" si="3"/>
        <v>0</v>
      </c>
      <c r="K234" s="14" t="s">
        <v>541</v>
      </c>
      <c r="M234" s="50"/>
    </row>
    <row r="235" spans="1:13" s="44" customFormat="1" ht="28.8" outlineLevel="1" x14ac:dyDescent="0.25">
      <c r="A235" s="10">
        <v>12</v>
      </c>
      <c r="B235" s="11">
        <v>2</v>
      </c>
      <c r="C235" s="75" t="s">
        <v>28</v>
      </c>
      <c r="D235" s="13" t="s">
        <v>272</v>
      </c>
      <c r="E235" s="13" t="s">
        <v>273</v>
      </c>
      <c r="F235" s="47" t="s">
        <v>10</v>
      </c>
      <c r="G235" s="15">
        <v>60</v>
      </c>
      <c r="H235" s="14" t="s">
        <v>386</v>
      </c>
      <c r="I235" s="108">
        <v>42.744</v>
      </c>
      <c r="J235" s="109">
        <f t="shared" si="3"/>
        <v>0.71240000000000003</v>
      </c>
      <c r="K235" s="14" t="s">
        <v>501</v>
      </c>
      <c r="M235" s="50"/>
    </row>
    <row r="236" spans="1:13" s="44" customFormat="1" ht="57.6" outlineLevel="1" x14ac:dyDescent="0.25">
      <c r="A236" s="10">
        <v>12</v>
      </c>
      <c r="B236" s="11">
        <v>3</v>
      </c>
      <c r="C236" s="75" t="s">
        <v>28</v>
      </c>
      <c r="D236" s="13" t="s">
        <v>274</v>
      </c>
      <c r="E236" s="13" t="s">
        <v>275</v>
      </c>
      <c r="F236" s="47" t="s">
        <v>10</v>
      </c>
      <c r="G236" s="15">
        <v>50</v>
      </c>
      <c r="H236" s="14" t="s">
        <v>419</v>
      </c>
      <c r="I236" s="108">
        <v>0</v>
      </c>
      <c r="J236" s="109">
        <f t="shared" si="3"/>
        <v>0</v>
      </c>
      <c r="K236" s="14" t="s">
        <v>542</v>
      </c>
      <c r="M236" s="50"/>
    </row>
    <row r="237" spans="1:13" s="44" customFormat="1" ht="49.5" customHeight="1" outlineLevel="1" x14ac:dyDescent="0.25">
      <c r="A237" s="10">
        <v>12</v>
      </c>
      <c r="B237" s="11">
        <v>4</v>
      </c>
      <c r="C237" s="75" t="s">
        <v>28</v>
      </c>
      <c r="D237" s="13" t="s">
        <v>407</v>
      </c>
      <c r="E237" s="13" t="s">
        <v>276</v>
      </c>
      <c r="F237" s="47" t="s">
        <v>12</v>
      </c>
      <c r="G237" s="15">
        <v>50</v>
      </c>
      <c r="H237" s="14" t="s">
        <v>384</v>
      </c>
      <c r="I237" s="108">
        <v>50</v>
      </c>
      <c r="J237" s="109">
        <f t="shared" si="3"/>
        <v>1</v>
      </c>
      <c r="K237" s="14" t="s">
        <v>501</v>
      </c>
      <c r="M237" s="50"/>
    </row>
    <row r="238" spans="1:13" s="44" customFormat="1" ht="43.2" outlineLevel="1" x14ac:dyDescent="0.25">
      <c r="A238" s="10">
        <v>12</v>
      </c>
      <c r="B238" s="11">
        <v>5</v>
      </c>
      <c r="C238" s="75" t="s">
        <v>28</v>
      </c>
      <c r="D238" s="13" t="s">
        <v>277</v>
      </c>
      <c r="E238" s="13" t="s">
        <v>55</v>
      </c>
      <c r="F238" s="47" t="s">
        <v>10</v>
      </c>
      <c r="G238" s="15">
        <v>110</v>
      </c>
      <c r="H238" s="14" t="s">
        <v>418</v>
      </c>
      <c r="I238" s="108">
        <v>0</v>
      </c>
      <c r="J238" s="109">
        <f t="shared" si="3"/>
        <v>0</v>
      </c>
      <c r="K238" s="14" t="s">
        <v>541</v>
      </c>
      <c r="M238" s="50"/>
    </row>
    <row r="239" spans="1:13" s="44" customFormat="1" ht="43.2" outlineLevel="1" x14ac:dyDescent="0.25">
      <c r="A239" s="10">
        <v>12</v>
      </c>
      <c r="B239" s="11">
        <v>6</v>
      </c>
      <c r="C239" s="75" t="s">
        <v>28</v>
      </c>
      <c r="D239" s="13" t="s">
        <v>278</v>
      </c>
      <c r="E239" s="13" t="s">
        <v>55</v>
      </c>
      <c r="F239" s="47" t="s">
        <v>10</v>
      </c>
      <c r="G239" s="15">
        <v>110</v>
      </c>
      <c r="H239" s="14" t="s">
        <v>418</v>
      </c>
      <c r="I239" s="108">
        <v>0</v>
      </c>
      <c r="J239" s="109">
        <f t="shared" si="3"/>
        <v>0</v>
      </c>
      <c r="K239" s="14" t="s">
        <v>541</v>
      </c>
      <c r="M239" s="50"/>
    </row>
    <row r="240" spans="1:13" s="44" customFormat="1" ht="43.2" outlineLevel="1" x14ac:dyDescent="0.25">
      <c r="A240" s="10">
        <v>12</v>
      </c>
      <c r="B240" s="11">
        <v>7</v>
      </c>
      <c r="C240" s="75" t="s">
        <v>28</v>
      </c>
      <c r="D240" s="13" t="s">
        <v>279</v>
      </c>
      <c r="E240" s="13" t="s">
        <v>55</v>
      </c>
      <c r="F240" s="47" t="s">
        <v>10</v>
      </c>
      <c r="G240" s="15">
        <v>110</v>
      </c>
      <c r="H240" s="14" t="s">
        <v>418</v>
      </c>
      <c r="I240" s="108">
        <v>0</v>
      </c>
      <c r="J240" s="109">
        <f t="shared" si="3"/>
        <v>0</v>
      </c>
      <c r="K240" s="14" t="s">
        <v>541</v>
      </c>
      <c r="M240" s="50"/>
    </row>
    <row r="241" spans="1:13" s="44" customFormat="1" ht="43.2" outlineLevel="1" x14ac:dyDescent="0.25">
      <c r="A241" s="10">
        <v>12</v>
      </c>
      <c r="B241" s="11">
        <v>8</v>
      </c>
      <c r="C241" s="75" t="s">
        <v>28</v>
      </c>
      <c r="D241" s="13" t="s">
        <v>280</v>
      </c>
      <c r="E241" s="13" t="s">
        <v>483</v>
      </c>
      <c r="F241" s="59" t="s">
        <v>10</v>
      </c>
      <c r="G241" s="60">
        <v>60</v>
      </c>
      <c r="H241" s="14" t="s">
        <v>419</v>
      </c>
      <c r="I241" s="108">
        <v>0</v>
      </c>
      <c r="J241" s="109">
        <f t="shared" si="3"/>
        <v>0</v>
      </c>
      <c r="K241" s="14" t="s">
        <v>543</v>
      </c>
      <c r="M241" s="50"/>
    </row>
    <row r="242" spans="1:13" s="44" customFormat="1" ht="28.8" outlineLevel="1" x14ac:dyDescent="0.25">
      <c r="A242" s="10">
        <v>12</v>
      </c>
      <c r="B242" s="11">
        <v>9</v>
      </c>
      <c r="C242" s="75" t="s">
        <v>28</v>
      </c>
      <c r="D242" s="13" t="s">
        <v>281</v>
      </c>
      <c r="E242" s="13" t="s">
        <v>41</v>
      </c>
      <c r="F242" s="13" t="s">
        <v>8</v>
      </c>
      <c r="G242" s="15">
        <v>180</v>
      </c>
      <c r="H242" s="14" t="s">
        <v>388</v>
      </c>
      <c r="I242" s="108">
        <v>0</v>
      </c>
      <c r="J242" s="109">
        <f t="shared" si="3"/>
        <v>0</v>
      </c>
      <c r="K242" s="14" t="s">
        <v>561</v>
      </c>
      <c r="M242" s="50"/>
    </row>
    <row r="243" spans="1:13" s="44" customFormat="1" ht="28.8" outlineLevel="1" x14ac:dyDescent="0.25">
      <c r="A243" s="10">
        <v>12</v>
      </c>
      <c r="B243" s="11">
        <v>10</v>
      </c>
      <c r="C243" s="75" t="s">
        <v>28</v>
      </c>
      <c r="D243" s="13" t="s">
        <v>282</v>
      </c>
      <c r="E243" s="13" t="s">
        <v>41</v>
      </c>
      <c r="F243" s="13" t="s">
        <v>8</v>
      </c>
      <c r="G243" s="15">
        <v>100</v>
      </c>
      <c r="H243" s="14" t="s">
        <v>385</v>
      </c>
      <c r="I243" s="108">
        <v>0</v>
      </c>
      <c r="J243" s="109">
        <f t="shared" si="3"/>
        <v>0</v>
      </c>
      <c r="K243" s="14" t="s">
        <v>560</v>
      </c>
      <c r="M243" s="50"/>
    </row>
    <row r="244" spans="1:13" s="44" customFormat="1" ht="28.8" outlineLevel="1" x14ac:dyDescent="0.25">
      <c r="A244" s="10">
        <v>12</v>
      </c>
      <c r="B244" s="11">
        <v>11</v>
      </c>
      <c r="C244" s="75" t="s">
        <v>28</v>
      </c>
      <c r="D244" s="13" t="s">
        <v>283</v>
      </c>
      <c r="E244" s="13" t="s">
        <v>41</v>
      </c>
      <c r="F244" s="13" t="s">
        <v>8</v>
      </c>
      <c r="G244" s="15">
        <v>80</v>
      </c>
      <c r="H244" s="14" t="s">
        <v>385</v>
      </c>
      <c r="I244" s="108">
        <v>0</v>
      </c>
      <c r="J244" s="109">
        <f t="shared" si="3"/>
        <v>0</v>
      </c>
      <c r="K244" s="14" t="s">
        <v>560</v>
      </c>
      <c r="M244" s="50"/>
    </row>
    <row r="245" spans="1:13" s="44" customFormat="1" ht="28.8" outlineLevel="1" x14ac:dyDescent="0.25">
      <c r="A245" s="10">
        <v>12</v>
      </c>
      <c r="B245" s="11">
        <v>12</v>
      </c>
      <c r="C245" s="75" t="s">
        <v>28</v>
      </c>
      <c r="D245" s="38" t="s">
        <v>93</v>
      </c>
      <c r="E245" s="13" t="s">
        <v>41</v>
      </c>
      <c r="F245" s="13" t="s">
        <v>8</v>
      </c>
      <c r="G245" s="15">
        <v>100</v>
      </c>
      <c r="H245" s="14" t="s">
        <v>385</v>
      </c>
      <c r="I245" s="108">
        <v>0</v>
      </c>
      <c r="J245" s="109">
        <f t="shared" si="3"/>
        <v>0</v>
      </c>
      <c r="K245" s="14" t="s">
        <v>560</v>
      </c>
      <c r="L245" s="52"/>
      <c r="M245" s="50"/>
    </row>
    <row r="246" spans="1:13" s="44" customFormat="1" ht="57.6" outlineLevel="1" x14ac:dyDescent="0.25">
      <c r="A246" s="40">
        <v>12</v>
      </c>
      <c r="B246" s="41">
        <v>13</v>
      </c>
      <c r="C246" s="75" t="s">
        <v>28</v>
      </c>
      <c r="D246" s="38" t="s">
        <v>284</v>
      </c>
      <c r="E246" s="38" t="s">
        <v>285</v>
      </c>
      <c r="F246" s="13" t="s">
        <v>13</v>
      </c>
      <c r="G246" s="15">
        <v>60</v>
      </c>
      <c r="H246" s="14" t="s">
        <v>432</v>
      </c>
      <c r="I246" s="108">
        <v>0</v>
      </c>
      <c r="J246" s="109">
        <f t="shared" si="3"/>
        <v>0</v>
      </c>
      <c r="K246" s="73" t="s">
        <v>553</v>
      </c>
      <c r="L246" s="77"/>
      <c r="M246" s="50"/>
    </row>
    <row r="247" spans="1:13" s="44" customFormat="1" ht="43.2" outlineLevel="1" x14ac:dyDescent="0.25">
      <c r="A247" s="10">
        <v>12</v>
      </c>
      <c r="B247" s="11">
        <v>14</v>
      </c>
      <c r="C247" s="75" t="s">
        <v>28</v>
      </c>
      <c r="D247" s="38" t="s">
        <v>286</v>
      </c>
      <c r="E247" s="13" t="s">
        <v>55</v>
      </c>
      <c r="F247" s="59" t="s">
        <v>10</v>
      </c>
      <c r="G247" s="15">
        <v>110</v>
      </c>
      <c r="H247" s="14" t="s">
        <v>418</v>
      </c>
      <c r="I247" s="108">
        <v>0</v>
      </c>
      <c r="J247" s="109">
        <f t="shared" si="3"/>
        <v>0</v>
      </c>
      <c r="K247" s="115" t="s">
        <v>575</v>
      </c>
      <c r="L247" s="52"/>
      <c r="M247" s="50"/>
    </row>
    <row r="248" spans="1:13" s="44" customFormat="1" ht="43.2" outlineLevel="1" x14ac:dyDescent="0.25">
      <c r="A248" s="10">
        <v>12</v>
      </c>
      <c r="B248" s="11">
        <v>15</v>
      </c>
      <c r="C248" s="75" t="s">
        <v>28</v>
      </c>
      <c r="D248" s="13" t="s">
        <v>496</v>
      </c>
      <c r="E248" s="13" t="s">
        <v>55</v>
      </c>
      <c r="F248" s="47" t="s">
        <v>10</v>
      </c>
      <c r="G248" s="15">
        <v>110</v>
      </c>
      <c r="H248" s="14" t="s">
        <v>418</v>
      </c>
      <c r="I248" s="108">
        <v>0</v>
      </c>
      <c r="J248" s="109">
        <f t="shared" si="3"/>
        <v>0</v>
      </c>
      <c r="K248" s="115" t="s">
        <v>575</v>
      </c>
      <c r="M248" s="50"/>
    </row>
    <row r="249" spans="1:13" s="44" customFormat="1" ht="43.2" outlineLevel="1" x14ac:dyDescent="0.25">
      <c r="A249" s="10">
        <v>12</v>
      </c>
      <c r="B249" s="11">
        <v>16</v>
      </c>
      <c r="C249" s="75" t="s">
        <v>28</v>
      </c>
      <c r="D249" s="13" t="s">
        <v>287</v>
      </c>
      <c r="E249" s="13" t="s">
        <v>55</v>
      </c>
      <c r="F249" s="47" t="s">
        <v>10</v>
      </c>
      <c r="G249" s="15">
        <v>110</v>
      </c>
      <c r="H249" s="14" t="s">
        <v>418</v>
      </c>
      <c r="I249" s="108">
        <v>0</v>
      </c>
      <c r="J249" s="109">
        <f t="shared" si="3"/>
        <v>0</v>
      </c>
      <c r="K249" s="115" t="s">
        <v>575</v>
      </c>
      <c r="M249" s="50"/>
    </row>
    <row r="250" spans="1:13" s="44" customFormat="1" ht="43.2" outlineLevel="1" x14ac:dyDescent="0.25">
      <c r="A250" s="10">
        <v>12</v>
      </c>
      <c r="B250" s="11">
        <v>17</v>
      </c>
      <c r="C250" s="75" t="s">
        <v>28</v>
      </c>
      <c r="D250" s="13" t="s">
        <v>288</v>
      </c>
      <c r="E250" s="13" t="s">
        <v>55</v>
      </c>
      <c r="F250" s="47" t="s">
        <v>10</v>
      </c>
      <c r="G250" s="15">
        <v>110</v>
      </c>
      <c r="H250" s="14" t="s">
        <v>418</v>
      </c>
      <c r="I250" s="108">
        <v>0</v>
      </c>
      <c r="J250" s="109">
        <f t="shared" si="3"/>
        <v>0</v>
      </c>
      <c r="K250" s="115" t="s">
        <v>575</v>
      </c>
      <c r="M250" s="50"/>
    </row>
    <row r="251" spans="1:13" s="44" customFormat="1" ht="43.2" outlineLevel="1" x14ac:dyDescent="0.25">
      <c r="A251" s="10">
        <v>12</v>
      </c>
      <c r="B251" s="11">
        <v>18</v>
      </c>
      <c r="C251" s="75" t="s">
        <v>28</v>
      </c>
      <c r="D251" s="38" t="s">
        <v>289</v>
      </c>
      <c r="E251" s="13" t="s">
        <v>55</v>
      </c>
      <c r="F251" s="59" t="s">
        <v>10</v>
      </c>
      <c r="G251" s="15">
        <v>120</v>
      </c>
      <c r="H251" s="14" t="s">
        <v>418</v>
      </c>
      <c r="I251" s="108">
        <v>0</v>
      </c>
      <c r="J251" s="109">
        <f t="shared" si="3"/>
        <v>0</v>
      </c>
      <c r="K251" s="115" t="s">
        <v>575</v>
      </c>
      <c r="L251" s="52"/>
      <c r="M251" s="50"/>
    </row>
    <row r="252" spans="1:13" s="44" customFormat="1" ht="72" outlineLevel="1" x14ac:dyDescent="0.25">
      <c r="A252" s="10">
        <v>12</v>
      </c>
      <c r="B252" s="11">
        <v>19</v>
      </c>
      <c r="C252" s="75" t="s">
        <v>28</v>
      </c>
      <c r="D252" s="13" t="s">
        <v>290</v>
      </c>
      <c r="E252" s="13" t="s">
        <v>291</v>
      </c>
      <c r="F252" s="47" t="s">
        <v>11</v>
      </c>
      <c r="G252" s="15">
        <v>150</v>
      </c>
      <c r="H252" s="14" t="s">
        <v>385</v>
      </c>
      <c r="I252" s="108">
        <v>0</v>
      </c>
      <c r="J252" s="109">
        <f t="shared" si="3"/>
        <v>0</v>
      </c>
      <c r="K252" s="14" t="s">
        <v>554</v>
      </c>
      <c r="M252" s="50"/>
    </row>
    <row r="253" spans="1:13" s="44" customFormat="1" ht="28.8" outlineLevel="1" x14ac:dyDescent="0.25">
      <c r="A253" s="10">
        <v>12</v>
      </c>
      <c r="B253" s="11">
        <v>20</v>
      </c>
      <c r="C253" s="75" t="s">
        <v>28</v>
      </c>
      <c r="D253" s="13" t="s">
        <v>408</v>
      </c>
      <c r="E253" s="13" t="s">
        <v>41</v>
      </c>
      <c r="F253" s="13" t="s">
        <v>8</v>
      </c>
      <c r="G253" s="15">
        <v>100</v>
      </c>
      <c r="H253" s="14" t="s">
        <v>385</v>
      </c>
      <c r="I253" s="108">
        <v>0</v>
      </c>
      <c r="J253" s="109">
        <f t="shared" si="3"/>
        <v>0</v>
      </c>
      <c r="K253" s="14" t="s">
        <v>560</v>
      </c>
      <c r="M253" s="50"/>
    </row>
    <row r="254" spans="1:13" s="44" customFormat="1" ht="28.8" outlineLevel="1" x14ac:dyDescent="0.25">
      <c r="A254" s="10">
        <v>12</v>
      </c>
      <c r="B254" s="11">
        <v>21</v>
      </c>
      <c r="C254" s="75" t="s">
        <v>28</v>
      </c>
      <c r="D254" s="13" t="s">
        <v>409</v>
      </c>
      <c r="E254" s="13" t="s">
        <v>41</v>
      </c>
      <c r="F254" s="13" t="s">
        <v>8</v>
      </c>
      <c r="G254" s="15">
        <v>100</v>
      </c>
      <c r="H254" s="14" t="s">
        <v>385</v>
      </c>
      <c r="I254" s="108">
        <v>0</v>
      </c>
      <c r="J254" s="109">
        <f t="shared" si="3"/>
        <v>0</v>
      </c>
      <c r="K254" s="14" t="s">
        <v>560</v>
      </c>
      <c r="M254" s="50"/>
    </row>
    <row r="255" spans="1:13" s="44" customFormat="1" ht="43.2" outlineLevel="1" x14ac:dyDescent="0.25">
      <c r="A255" s="10"/>
      <c r="B255" s="11">
        <v>22</v>
      </c>
      <c r="C255" s="75" t="s">
        <v>28</v>
      </c>
      <c r="D255" s="13" t="s">
        <v>410</v>
      </c>
      <c r="E255" s="13" t="s">
        <v>41</v>
      </c>
      <c r="F255" s="47" t="s">
        <v>9</v>
      </c>
      <c r="G255" s="15">
        <v>100</v>
      </c>
      <c r="H255" s="14" t="s">
        <v>385</v>
      </c>
      <c r="I255" s="108">
        <v>0</v>
      </c>
      <c r="J255" s="109">
        <f t="shared" si="3"/>
        <v>0</v>
      </c>
      <c r="K255" s="14" t="s">
        <v>502</v>
      </c>
      <c r="M255" s="50"/>
    </row>
    <row r="256" spans="1:13" s="44" customFormat="1" ht="28.8" outlineLevel="1" x14ac:dyDescent="0.25">
      <c r="A256" s="10"/>
      <c r="B256" s="11">
        <v>23</v>
      </c>
      <c r="C256" s="75" t="s">
        <v>28</v>
      </c>
      <c r="D256" s="13" t="s">
        <v>411</v>
      </c>
      <c r="E256" s="13" t="s">
        <v>292</v>
      </c>
      <c r="F256" s="47" t="s">
        <v>12</v>
      </c>
      <c r="G256" s="15">
        <v>50</v>
      </c>
      <c r="H256" s="14" t="s">
        <v>383</v>
      </c>
      <c r="I256" s="108">
        <v>50</v>
      </c>
      <c r="J256" s="109">
        <f t="shared" si="3"/>
        <v>1</v>
      </c>
      <c r="K256" s="14" t="s">
        <v>501</v>
      </c>
      <c r="M256" s="50"/>
    </row>
    <row r="257" spans="1:13" s="44" customFormat="1" ht="28.8" outlineLevel="1" x14ac:dyDescent="0.25">
      <c r="A257" s="10"/>
      <c r="B257" s="11">
        <v>24</v>
      </c>
      <c r="C257" s="75" t="s">
        <v>28</v>
      </c>
      <c r="D257" s="13" t="s">
        <v>94</v>
      </c>
      <c r="E257" s="13" t="s">
        <v>41</v>
      </c>
      <c r="F257" s="13" t="s">
        <v>8</v>
      </c>
      <c r="G257" s="15">
        <v>80</v>
      </c>
      <c r="H257" s="14" t="s">
        <v>385</v>
      </c>
      <c r="I257" s="108">
        <v>80</v>
      </c>
      <c r="J257" s="109">
        <f t="shared" si="3"/>
        <v>1</v>
      </c>
      <c r="K257" s="14" t="s">
        <v>501</v>
      </c>
      <c r="M257" s="50"/>
    </row>
    <row r="258" spans="1:13" s="44" customFormat="1" ht="28.8" outlineLevel="1" x14ac:dyDescent="0.25">
      <c r="A258" s="10"/>
      <c r="B258" s="11">
        <v>25</v>
      </c>
      <c r="C258" s="75" t="s">
        <v>28</v>
      </c>
      <c r="D258" s="13" t="s">
        <v>293</v>
      </c>
      <c r="E258" s="13" t="s">
        <v>41</v>
      </c>
      <c r="F258" s="13" t="s">
        <v>8</v>
      </c>
      <c r="G258" s="15">
        <v>80</v>
      </c>
      <c r="H258" s="14" t="s">
        <v>385</v>
      </c>
      <c r="I258" s="108">
        <v>0</v>
      </c>
      <c r="J258" s="109">
        <f t="shared" si="3"/>
        <v>0</v>
      </c>
      <c r="K258" s="14" t="s">
        <v>560</v>
      </c>
      <c r="M258" s="50"/>
    </row>
    <row r="259" spans="1:13" s="44" customFormat="1" ht="28.8" outlineLevel="1" x14ac:dyDescent="0.25">
      <c r="A259" s="10">
        <v>12</v>
      </c>
      <c r="B259" s="11">
        <v>26</v>
      </c>
      <c r="C259" s="75" t="s">
        <v>28</v>
      </c>
      <c r="D259" s="13" t="s">
        <v>90</v>
      </c>
      <c r="E259" s="13" t="s">
        <v>41</v>
      </c>
      <c r="F259" s="13" t="s">
        <v>8</v>
      </c>
      <c r="G259" s="15">
        <v>80</v>
      </c>
      <c r="H259" s="14" t="s">
        <v>385</v>
      </c>
      <c r="I259" s="108">
        <v>0</v>
      </c>
      <c r="J259" s="109">
        <f t="shared" si="3"/>
        <v>0</v>
      </c>
      <c r="K259" s="14" t="s">
        <v>560</v>
      </c>
      <c r="M259" s="50"/>
    </row>
    <row r="260" spans="1:13" s="44" customFormat="1" ht="28.8" outlineLevel="1" x14ac:dyDescent="0.25">
      <c r="A260" s="10">
        <v>12</v>
      </c>
      <c r="B260" s="11">
        <v>27</v>
      </c>
      <c r="C260" s="75" t="s">
        <v>28</v>
      </c>
      <c r="D260" s="13" t="s">
        <v>294</v>
      </c>
      <c r="E260" s="13" t="s">
        <v>41</v>
      </c>
      <c r="F260" s="13" t="s">
        <v>8</v>
      </c>
      <c r="G260" s="15">
        <v>80</v>
      </c>
      <c r="H260" s="14" t="s">
        <v>385</v>
      </c>
      <c r="I260" s="108">
        <v>0</v>
      </c>
      <c r="J260" s="109">
        <f t="shared" si="3"/>
        <v>0</v>
      </c>
      <c r="K260" s="14" t="s">
        <v>560</v>
      </c>
      <c r="M260" s="50"/>
    </row>
    <row r="261" spans="1:13" s="44" customFormat="1" ht="28.8" outlineLevel="1" x14ac:dyDescent="0.25">
      <c r="A261" s="10">
        <v>12</v>
      </c>
      <c r="B261" s="11">
        <v>28</v>
      </c>
      <c r="C261" s="75" t="s">
        <v>28</v>
      </c>
      <c r="D261" s="13" t="s">
        <v>295</v>
      </c>
      <c r="E261" s="13" t="s">
        <v>41</v>
      </c>
      <c r="F261" s="13" t="s">
        <v>8</v>
      </c>
      <c r="G261" s="15">
        <v>80</v>
      </c>
      <c r="H261" s="14" t="s">
        <v>385</v>
      </c>
      <c r="I261" s="108">
        <v>0</v>
      </c>
      <c r="J261" s="109">
        <f t="shared" si="3"/>
        <v>0</v>
      </c>
      <c r="K261" s="14" t="s">
        <v>560</v>
      </c>
      <c r="M261" s="50"/>
    </row>
    <row r="262" spans="1:13" s="44" customFormat="1" ht="28.8" outlineLevel="1" x14ac:dyDescent="0.25">
      <c r="A262" s="10">
        <v>12</v>
      </c>
      <c r="B262" s="11">
        <v>29</v>
      </c>
      <c r="C262" s="75" t="s">
        <v>28</v>
      </c>
      <c r="D262" s="13" t="s">
        <v>92</v>
      </c>
      <c r="E262" s="13" t="s">
        <v>41</v>
      </c>
      <c r="F262" s="13" t="s">
        <v>8</v>
      </c>
      <c r="G262" s="15">
        <v>80</v>
      </c>
      <c r="H262" s="14" t="s">
        <v>385</v>
      </c>
      <c r="I262" s="108">
        <v>0</v>
      </c>
      <c r="J262" s="109">
        <f t="shared" si="3"/>
        <v>0</v>
      </c>
      <c r="K262" s="14" t="s">
        <v>560</v>
      </c>
      <c r="M262" s="50"/>
    </row>
    <row r="263" spans="1:13" s="44" customFormat="1" ht="28.8" outlineLevel="1" x14ac:dyDescent="0.25">
      <c r="A263" s="10">
        <v>12</v>
      </c>
      <c r="B263" s="11">
        <v>30</v>
      </c>
      <c r="C263" s="75" t="s">
        <v>28</v>
      </c>
      <c r="D263" s="13" t="s">
        <v>89</v>
      </c>
      <c r="E263" s="13" t="s">
        <v>41</v>
      </c>
      <c r="F263" s="13" t="s">
        <v>8</v>
      </c>
      <c r="G263" s="15">
        <v>80</v>
      </c>
      <c r="H263" s="14" t="s">
        <v>385</v>
      </c>
      <c r="I263" s="108">
        <v>0</v>
      </c>
      <c r="J263" s="109">
        <f t="shared" si="3"/>
        <v>0</v>
      </c>
      <c r="K263" s="14" t="s">
        <v>560</v>
      </c>
      <c r="M263" s="50"/>
    </row>
    <row r="264" spans="1:13" s="44" customFormat="1" ht="28.8" outlineLevel="1" x14ac:dyDescent="0.25">
      <c r="A264" s="10">
        <v>12</v>
      </c>
      <c r="B264" s="11">
        <v>31</v>
      </c>
      <c r="C264" s="75" t="s">
        <v>28</v>
      </c>
      <c r="D264" s="13" t="s">
        <v>91</v>
      </c>
      <c r="E264" s="13" t="s">
        <v>41</v>
      </c>
      <c r="F264" s="13" t="s">
        <v>8</v>
      </c>
      <c r="G264" s="15">
        <v>80</v>
      </c>
      <c r="H264" s="14" t="s">
        <v>385</v>
      </c>
      <c r="I264" s="108">
        <v>0</v>
      </c>
      <c r="J264" s="109">
        <f t="shared" si="3"/>
        <v>0</v>
      </c>
      <c r="K264" s="14" t="s">
        <v>560</v>
      </c>
      <c r="M264" s="50"/>
    </row>
    <row r="265" spans="1:13" s="44" customFormat="1" ht="28.8" outlineLevel="1" x14ac:dyDescent="0.25">
      <c r="A265" s="10">
        <v>12</v>
      </c>
      <c r="B265" s="11">
        <v>32</v>
      </c>
      <c r="C265" s="75" t="s">
        <v>28</v>
      </c>
      <c r="D265" s="13" t="s">
        <v>296</v>
      </c>
      <c r="E265" s="13" t="s">
        <v>41</v>
      </c>
      <c r="F265" s="13" t="s">
        <v>8</v>
      </c>
      <c r="G265" s="15">
        <v>80</v>
      </c>
      <c r="H265" s="14" t="s">
        <v>385</v>
      </c>
      <c r="I265" s="108">
        <v>0</v>
      </c>
      <c r="J265" s="109">
        <f t="shared" si="3"/>
        <v>0</v>
      </c>
      <c r="K265" s="14" t="s">
        <v>560</v>
      </c>
      <c r="M265" s="50"/>
    </row>
    <row r="266" spans="1:13" s="44" customFormat="1" ht="15.75" customHeight="1" x14ac:dyDescent="0.25">
      <c r="A266" s="6">
        <v>13</v>
      </c>
      <c r="B266" s="6"/>
      <c r="C266" s="7" t="s">
        <v>29</v>
      </c>
      <c r="D266" s="7"/>
      <c r="E266" s="7" t="s">
        <v>7</v>
      </c>
      <c r="F266" s="7"/>
      <c r="G266" s="8">
        <f>SUM(G267:G306)</f>
        <v>3000</v>
      </c>
      <c r="H266" s="9"/>
      <c r="I266" s="103">
        <f>SUM(I267:I305)</f>
        <v>1021.91083</v>
      </c>
      <c r="J266" s="102">
        <f t="shared" si="3"/>
        <v>0.34063694333333333</v>
      </c>
      <c r="K266" s="9"/>
      <c r="L266" s="9"/>
      <c r="M266" s="49"/>
    </row>
    <row r="267" spans="1:13" s="44" customFormat="1" ht="15" customHeight="1" outlineLevel="1" x14ac:dyDescent="0.25">
      <c r="A267" s="40">
        <v>13</v>
      </c>
      <c r="B267" s="41">
        <v>1</v>
      </c>
      <c r="C267" s="75" t="s">
        <v>29</v>
      </c>
      <c r="D267" s="38" t="s">
        <v>297</v>
      </c>
      <c r="E267" s="38" t="s">
        <v>41</v>
      </c>
      <c r="F267" s="38" t="s">
        <v>8</v>
      </c>
      <c r="G267" s="53">
        <v>100</v>
      </c>
      <c r="H267" s="73" t="s">
        <v>388</v>
      </c>
      <c r="I267" s="108">
        <v>0</v>
      </c>
      <c r="J267" s="109">
        <f t="shared" si="3"/>
        <v>0</v>
      </c>
      <c r="K267" s="14" t="s">
        <v>561</v>
      </c>
      <c r="M267" s="50"/>
    </row>
    <row r="268" spans="1:13" s="44" customFormat="1" ht="57.6" outlineLevel="1" x14ac:dyDescent="0.25">
      <c r="A268" s="10">
        <v>13</v>
      </c>
      <c r="B268" s="11">
        <v>2</v>
      </c>
      <c r="C268" s="75" t="s">
        <v>29</v>
      </c>
      <c r="D268" s="13" t="s">
        <v>435</v>
      </c>
      <c r="E268" s="13" t="s">
        <v>441</v>
      </c>
      <c r="F268" s="47" t="s">
        <v>9</v>
      </c>
      <c r="G268" s="15">
        <v>100</v>
      </c>
      <c r="H268" s="14" t="s">
        <v>385</v>
      </c>
      <c r="I268" s="108">
        <v>0</v>
      </c>
      <c r="J268" s="109">
        <f t="shared" si="3"/>
        <v>0</v>
      </c>
      <c r="K268" s="14" t="s">
        <v>503</v>
      </c>
      <c r="M268" s="50"/>
    </row>
    <row r="269" spans="1:13" s="44" customFormat="1" ht="28.8" outlineLevel="1" x14ac:dyDescent="0.25">
      <c r="A269" s="10">
        <v>13</v>
      </c>
      <c r="B269" s="11">
        <v>3</v>
      </c>
      <c r="C269" s="75" t="s">
        <v>29</v>
      </c>
      <c r="D269" s="13" t="s">
        <v>298</v>
      </c>
      <c r="E269" s="13" t="s">
        <v>44</v>
      </c>
      <c r="F269" s="13" t="s">
        <v>8</v>
      </c>
      <c r="G269" s="15">
        <v>50</v>
      </c>
      <c r="H269" s="14" t="s">
        <v>383</v>
      </c>
      <c r="I269" s="108">
        <v>50</v>
      </c>
      <c r="J269" s="109">
        <f t="shared" si="3"/>
        <v>1</v>
      </c>
      <c r="K269" s="14" t="s">
        <v>501</v>
      </c>
      <c r="M269" s="50"/>
    </row>
    <row r="270" spans="1:13" s="44" customFormat="1" ht="30" customHeight="1" outlineLevel="1" x14ac:dyDescent="0.25">
      <c r="A270" s="10">
        <v>13</v>
      </c>
      <c r="B270" s="11">
        <v>4</v>
      </c>
      <c r="C270" s="75" t="s">
        <v>29</v>
      </c>
      <c r="D270" s="13" t="s">
        <v>107</v>
      </c>
      <c r="E270" s="13" t="s">
        <v>41</v>
      </c>
      <c r="F270" s="13" t="s">
        <v>8</v>
      </c>
      <c r="G270" s="15">
        <v>50</v>
      </c>
      <c r="H270" s="14" t="s">
        <v>385</v>
      </c>
      <c r="I270" s="108">
        <v>0</v>
      </c>
      <c r="J270" s="109">
        <f t="shared" ref="J270:J334" si="5">I270/G270</f>
        <v>0</v>
      </c>
      <c r="K270" s="14" t="s">
        <v>560</v>
      </c>
      <c r="M270" s="50"/>
    </row>
    <row r="271" spans="1:13" s="44" customFormat="1" ht="32.25" customHeight="1" outlineLevel="1" x14ac:dyDescent="0.25">
      <c r="A271" s="10">
        <v>13</v>
      </c>
      <c r="B271" s="11">
        <v>5</v>
      </c>
      <c r="C271" s="75" t="s">
        <v>29</v>
      </c>
      <c r="D271" s="13" t="s">
        <v>95</v>
      </c>
      <c r="E271" s="13" t="s">
        <v>41</v>
      </c>
      <c r="F271" s="13" t="s">
        <v>8</v>
      </c>
      <c r="G271" s="15">
        <v>50</v>
      </c>
      <c r="H271" s="14" t="s">
        <v>385</v>
      </c>
      <c r="I271" s="108">
        <v>0</v>
      </c>
      <c r="J271" s="109">
        <f t="shared" si="5"/>
        <v>0</v>
      </c>
      <c r="K271" s="14" t="s">
        <v>560</v>
      </c>
      <c r="M271" s="50"/>
    </row>
    <row r="272" spans="1:13" s="44" customFormat="1" ht="30" customHeight="1" outlineLevel="1" x14ac:dyDescent="0.25">
      <c r="A272" s="10">
        <v>13</v>
      </c>
      <c r="B272" s="11">
        <v>6</v>
      </c>
      <c r="C272" s="75" t="s">
        <v>29</v>
      </c>
      <c r="D272" s="13" t="s">
        <v>412</v>
      </c>
      <c r="E272" s="13" t="s">
        <v>41</v>
      </c>
      <c r="F272" s="13" t="s">
        <v>8</v>
      </c>
      <c r="G272" s="15">
        <v>50</v>
      </c>
      <c r="H272" s="14" t="s">
        <v>385</v>
      </c>
      <c r="I272" s="108">
        <v>0</v>
      </c>
      <c r="J272" s="109">
        <f t="shared" si="5"/>
        <v>0</v>
      </c>
      <c r="K272" s="14" t="s">
        <v>560</v>
      </c>
      <c r="M272" s="50"/>
    </row>
    <row r="273" spans="1:13" s="44" customFormat="1" ht="64.5" customHeight="1" outlineLevel="1" x14ac:dyDescent="0.25">
      <c r="A273" s="10">
        <v>13</v>
      </c>
      <c r="B273" s="11">
        <v>7</v>
      </c>
      <c r="C273" s="75" t="s">
        <v>29</v>
      </c>
      <c r="D273" s="13" t="s">
        <v>413</v>
      </c>
      <c r="E273" s="13" t="s">
        <v>299</v>
      </c>
      <c r="F273" s="13" t="s">
        <v>12</v>
      </c>
      <c r="G273" s="15">
        <v>100</v>
      </c>
      <c r="H273" s="14" t="s">
        <v>384</v>
      </c>
      <c r="I273" s="108">
        <v>99.9</v>
      </c>
      <c r="J273" s="109">
        <f t="shared" si="5"/>
        <v>0.99900000000000011</v>
      </c>
      <c r="K273" s="14" t="s">
        <v>501</v>
      </c>
      <c r="L273" s="52"/>
      <c r="M273" s="50"/>
    </row>
    <row r="274" spans="1:13" s="44" customFormat="1" ht="45" customHeight="1" outlineLevel="1" x14ac:dyDescent="0.25">
      <c r="A274" s="10">
        <v>13</v>
      </c>
      <c r="B274" s="11">
        <v>8</v>
      </c>
      <c r="C274" s="75" t="s">
        <v>29</v>
      </c>
      <c r="D274" s="13" t="s">
        <v>300</v>
      </c>
      <c r="E274" s="13" t="s">
        <v>57</v>
      </c>
      <c r="F274" s="47" t="s">
        <v>10</v>
      </c>
      <c r="G274" s="15">
        <v>50</v>
      </c>
      <c r="H274" s="14" t="s">
        <v>386</v>
      </c>
      <c r="I274" s="108">
        <v>0</v>
      </c>
      <c r="J274" s="109">
        <f t="shared" si="5"/>
        <v>0</v>
      </c>
      <c r="K274" s="14" t="s">
        <v>540</v>
      </c>
      <c r="M274" s="50"/>
    </row>
    <row r="275" spans="1:13" s="44" customFormat="1" ht="30" customHeight="1" outlineLevel="1" x14ac:dyDescent="0.25">
      <c r="A275" s="10">
        <v>13</v>
      </c>
      <c r="B275" s="11">
        <v>9</v>
      </c>
      <c r="C275" s="75" t="s">
        <v>29</v>
      </c>
      <c r="D275" s="13" t="s">
        <v>301</v>
      </c>
      <c r="E275" s="13" t="s">
        <v>57</v>
      </c>
      <c r="F275" s="47" t="s">
        <v>10</v>
      </c>
      <c r="G275" s="15">
        <v>50</v>
      </c>
      <c r="H275" s="14" t="s">
        <v>386</v>
      </c>
      <c r="I275" s="108">
        <v>35.72</v>
      </c>
      <c r="J275" s="109">
        <f t="shared" si="5"/>
        <v>0.71439999999999992</v>
      </c>
      <c r="K275" s="14" t="s">
        <v>501</v>
      </c>
      <c r="L275" s="52"/>
      <c r="M275" s="50"/>
    </row>
    <row r="276" spans="1:13" s="44" customFormat="1" ht="36.75" customHeight="1" outlineLevel="1" x14ac:dyDescent="0.25">
      <c r="A276" s="10">
        <v>13</v>
      </c>
      <c r="B276" s="11">
        <v>10</v>
      </c>
      <c r="C276" s="75" t="s">
        <v>29</v>
      </c>
      <c r="D276" s="13" t="s">
        <v>302</v>
      </c>
      <c r="E276" s="13" t="s">
        <v>303</v>
      </c>
      <c r="F276" s="47" t="s">
        <v>10</v>
      </c>
      <c r="G276" s="15">
        <v>50</v>
      </c>
      <c r="H276" s="14" t="s">
        <v>386</v>
      </c>
      <c r="I276" s="108">
        <v>35.923000000000002</v>
      </c>
      <c r="J276" s="109">
        <f t="shared" si="5"/>
        <v>0.71845999999999999</v>
      </c>
      <c r="K276" s="14" t="s">
        <v>501</v>
      </c>
      <c r="M276" s="50"/>
    </row>
    <row r="277" spans="1:13" s="44" customFormat="1" ht="45" customHeight="1" outlineLevel="1" x14ac:dyDescent="0.25">
      <c r="A277" s="10">
        <v>13</v>
      </c>
      <c r="B277" s="11">
        <v>11</v>
      </c>
      <c r="C277" s="75" t="s">
        <v>29</v>
      </c>
      <c r="D277" s="13" t="s">
        <v>304</v>
      </c>
      <c r="E277" s="13" t="s">
        <v>305</v>
      </c>
      <c r="F277" s="47" t="s">
        <v>10</v>
      </c>
      <c r="G277" s="15">
        <v>100</v>
      </c>
      <c r="H277" s="14" t="s">
        <v>386</v>
      </c>
      <c r="I277" s="108">
        <v>0</v>
      </c>
      <c r="J277" s="109">
        <f t="shared" si="5"/>
        <v>0</v>
      </c>
      <c r="K277" s="14" t="s">
        <v>540</v>
      </c>
      <c r="M277" s="50"/>
    </row>
    <row r="278" spans="1:13" s="44" customFormat="1" ht="60" customHeight="1" outlineLevel="1" x14ac:dyDescent="0.25">
      <c r="A278" s="10">
        <v>13</v>
      </c>
      <c r="B278" s="11">
        <v>12</v>
      </c>
      <c r="C278" s="75" t="s">
        <v>29</v>
      </c>
      <c r="D278" s="13" t="s">
        <v>50</v>
      </c>
      <c r="E278" s="13" t="s">
        <v>306</v>
      </c>
      <c r="F278" s="47" t="s">
        <v>10</v>
      </c>
      <c r="G278" s="15">
        <v>114</v>
      </c>
      <c r="H278" s="14" t="s">
        <v>386</v>
      </c>
      <c r="I278" s="108">
        <v>0</v>
      </c>
      <c r="J278" s="109">
        <f t="shared" si="5"/>
        <v>0</v>
      </c>
      <c r="K278" s="14" t="s">
        <v>540</v>
      </c>
      <c r="M278" s="50"/>
    </row>
    <row r="279" spans="1:13" s="44" customFormat="1" ht="30" customHeight="1" outlineLevel="1" x14ac:dyDescent="0.25">
      <c r="A279" s="10">
        <v>13</v>
      </c>
      <c r="B279" s="11">
        <v>13</v>
      </c>
      <c r="C279" s="75" t="s">
        <v>29</v>
      </c>
      <c r="D279" s="13" t="s">
        <v>307</v>
      </c>
      <c r="E279" s="13" t="s">
        <v>308</v>
      </c>
      <c r="F279" s="47" t="s">
        <v>10</v>
      </c>
      <c r="G279" s="15">
        <v>50</v>
      </c>
      <c r="H279" s="14" t="s">
        <v>386</v>
      </c>
      <c r="I279" s="108">
        <v>33.741999999999997</v>
      </c>
      <c r="J279" s="109">
        <f t="shared" si="5"/>
        <v>0.67484</v>
      </c>
      <c r="K279" s="14" t="s">
        <v>501</v>
      </c>
      <c r="M279" s="50"/>
    </row>
    <row r="280" spans="1:13" s="44" customFormat="1" ht="30" customHeight="1" outlineLevel="1" x14ac:dyDescent="0.25">
      <c r="A280" s="10">
        <v>13</v>
      </c>
      <c r="B280" s="11">
        <v>14</v>
      </c>
      <c r="C280" s="75" t="s">
        <v>29</v>
      </c>
      <c r="D280" s="13" t="s">
        <v>309</v>
      </c>
      <c r="E280" s="13" t="s">
        <v>57</v>
      </c>
      <c r="F280" s="47" t="s">
        <v>10</v>
      </c>
      <c r="G280" s="15">
        <v>100</v>
      </c>
      <c r="H280" s="14" t="s">
        <v>386</v>
      </c>
      <c r="I280" s="108">
        <v>75.495829999999998</v>
      </c>
      <c r="J280" s="109">
        <f t="shared" si="5"/>
        <v>0.75495829999999997</v>
      </c>
      <c r="K280" s="14" t="s">
        <v>501</v>
      </c>
      <c r="L280" s="52"/>
      <c r="M280" s="50"/>
    </row>
    <row r="281" spans="1:13" s="44" customFormat="1" ht="30" customHeight="1" outlineLevel="1" x14ac:dyDescent="0.25">
      <c r="A281" s="10">
        <v>13</v>
      </c>
      <c r="B281" s="11">
        <v>15</v>
      </c>
      <c r="C281" s="75" t="s">
        <v>29</v>
      </c>
      <c r="D281" s="13" t="s">
        <v>310</v>
      </c>
      <c r="E281" s="13" t="s">
        <v>57</v>
      </c>
      <c r="F281" s="47" t="s">
        <v>10</v>
      </c>
      <c r="G281" s="15">
        <v>50</v>
      </c>
      <c r="H281" s="14" t="s">
        <v>386</v>
      </c>
      <c r="I281" s="108">
        <v>36.481000000000002</v>
      </c>
      <c r="J281" s="109">
        <f t="shared" si="5"/>
        <v>0.72962000000000005</v>
      </c>
      <c r="K281" s="14" t="s">
        <v>501</v>
      </c>
      <c r="L281" s="52"/>
      <c r="M281" s="50"/>
    </row>
    <row r="282" spans="1:13" s="44" customFormat="1" ht="30" customHeight="1" outlineLevel="1" x14ac:dyDescent="0.25">
      <c r="A282" s="10">
        <v>13</v>
      </c>
      <c r="B282" s="11">
        <v>16</v>
      </c>
      <c r="C282" s="75" t="s">
        <v>29</v>
      </c>
      <c r="D282" s="13" t="s">
        <v>311</v>
      </c>
      <c r="E282" s="13" t="s">
        <v>312</v>
      </c>
      <c r="F282" s="47" t="s">
        <v>10</v>
      </c>
      <c r="G282" s="15">
        <v>50</v>
      </c>
      <c r="H282" s="14" t="s">
        <v>386</v>
      </c>
      <c r="I282" s="108">
        <v>34.936999999999998</v>
      </c>
      <c r="J282" s="109">
        <f t="shared" si="5"/>
        <v>0.69873999999999992</v>
      </c>
      <c r="K282" s="14" t="s">
        <v>501</v>
      </c>
      <c r="L282" s="52"/>
      <c r="M282" s="50"/>
    </row>
    <row r="283" spans="1:13" s="44" customFormat="1" ht="30" customHeight="1" outlineLevel="1" x14ac:dyDescent="0.25">
      <c r="A283" s="10">
        <v>13</v>
      </c>
      <c r="B283" s="11">
        <v>17</v>
      </c>
      <c r="C283" s="75" t="s">
        <v>29</v>
      </c>
      <c r="D283" s="13" t="s">
        <v>313</v>
      </c>
      <c r="E283" s="13" t="s">
        <v>303</v>
      </c>
      <c r="F283" s="47" t="s">
        <v>10</v>
      </c>
      <c r="G283" s="15">
        <v>50</v>
      </c>
      <c r="H283" s="14" t="s">
        <v>386</v>
      </c>
      <c r="I283" s="108">
        <v>33.851999999999997</v>
      </c>
      <c r="J283" s="109">
        <f t="shared" si="5"/>
        <v>0.67703999999999998</v>
      </c>
      <c r="K283" s="14" t="s">
        <v>501</v>
      </c>
      <c r="L283" s="52"/>
      <c r="M283" s="50"/>
    </row>
    <row r="284" spans="1:13" s="44" customFormat="1" ht="30" customHeight="1" outlineLevel="1" x14ac:dyDescent="0.25">
      <c r="A284" s="10">
        <v>13</v>
      </c>
      <c r="B284" s="11">
        <v>18</v>
      </c>
      <c r="C284" s="75" t="s">
        <v>29</v>
      </c>
      <c r="D284" s="13" t="s">
        <v>314</v>
      </c>
      <c r="E284" s="13" t="s">
        <v>315</v>
      </c>
      <c r="F284" s="47" t="s">
        <v>10</v>
      </c>
      <c r="G284" s="15">
        <v>50</v>
      </c>
      <c r="H284" s="14" t="s">
        <v>386</v>
      </c>
      <c r="I284" s="108">
        <v>35.86</v>
      </c>
      <c r="J284" s="109">
        <f t="shared" si="5"/>
        <v>0.71719999999999995</v>
      </c>
      <c r="K284" s="14" t="s">
        <v>501</v>
      </c>
      <c r="L284" s="52"/>
      <c r="M284" s="50"/>
    </row>
    <row r="285" spans="1:13" s="44" customFormat="1" ht="60" customHeight="1" outlineLevel="1" x14ac:dyDescent="0.25">
      <c r="A285" s="10">
        <v>13</v>
      </c>
      <c r="B285" s="11">
        <v>19</v>
      </c>
      <c r="C285" s="75" t="s">
        <v>29</v>
      </c>
      <c r="D285" s="13" t="s">
        <v>316</v>
      </c>
      <c r="E285" s="13" t="s">
        <v>57</v>
      </c>
      <c r="F285" s="47" t="s">
        <v>10</v>
      </c>
      <c r="G285" s="15">
        <v>50</v>
      </c>
      <c r="H285" s="14" t="s">
        <v>386</v>
      </c>
      <c r="I285" s="108">
        <v>0</v>
      </c>
      <c r="J285" s="109">
        <f t="shared" si="5"/>
        <v>0</v>
      </c>
      <c r="K285" s="14" t="s">
        <v>540</v>
      </c>
      <c r="L285" s="52"/>
      <c r="M285" s="50"/>
    </row>
    <row r="286" spans="1:13" s="44" customFormat="1" ht="60" customHeight="1" outlineLevel="1" x14ac:dyDescent="0.25">
      <c r="A286" s="10">
        <v>13</v>
      </c>
      <c r="B286" s="11">
        <v>20</v>
      </c>
      <c r="C286" s="75" t="s">
        <v>29</v>
      </c>
      <c r="D286" s="38" t="s">
        <v>317</v>
      </c>
      <c r="E286" s="13" t="s">
        <v>439</v>
      </c>
      <c r="F286" s="47" t="s">
        <v>10</v>
      </c>
      <c r="G286" s="15">
        <v>50</v>
      </c>
      <c r="H286" s="14" t="s">
        <v>386</v>
      </c>
      <c r="I286" s="108">
        <v>0</v>
      </c>
      <c r="J286" s="109">
        <f t="shared" si="5"/>
        <v>0</v>
      </c>
      <c r="K286" s="14" t="s">
        <v>540</v>
      </c>
      <c r="L286" s="52"/>
      <c r="M286" s="50"/>
    </row>
    <row r="287" spans="1:13" s="44" customFormat="1" ht="60" customHeight="1" outlineLevel="1" x14ac:dyDescent="0.25">
      <c r="A287" s="10">
        <v>13</v>
      </c>
      <c r="B287" s="11">
        <v>21</v>
      </c>
      <c r="C287" s="75" t="s">
        <v>29</v>
      </c>
      <c r="D287" s="13" t="s">
        <v>318</v>
      </c>
      <c r="E287" s="13" t="s">
        <v>319</v>
      </c>
      <c r="F287" s="47" t="s">
        <v>10</v>
      </c>
      <c r="G287" s="15">
        <v>50</v>
      </c>
      <c r="H287" s="14" t="s">
        <v>419</v>
      </c>
      <c r="I287" s="108">
        <v>0</v>
      </c>
      <c r="J287" s="109">
        <f t="shared" si="5"/>
        <v>0</v>
      </c>
      <c r="K287" s="14" t="s">
        <v>542</v>
      </c>
      <c r="L287" s="52"/>
      <c r="M287" s="50"/>
    </row>
    <row r="288" spans="1:13" s="44" customFormat="1" ht="60" customHeight="1" outlineLevel="1" x14ac:dyDescent="0.25">
      <c r="A288" s="40">
        <v>13</v>
      </c>
      <c r="B288" s="41">
        <v>22</v>
      </c>
      <c r="C288" s="75" t="s">
        <v>29</v>
      </c>
      <c r="D288" s="38" t="s">
        <v>320</v>
      </c>
      <c r="E288" s="38" t="s">
        <v>444</v>
      </c>
      <c r="F288" s="54" t="s">
        <v>10</v>
      </c>
      <c r="G288" s="53">
        <v>50</v>
      </c>
      <c r="H288" s="73" t="s">
        <v>419</v>
      </c>
      <c r="I288" s="108">
        <v>50</v>
      </c>
      <c r="J288" s="109">
        <f t="shared" si="5"/>
        <v>1</v>
      </c>
      <c r="K288" s="14" t="s">
        <v>501</v>
      </c>
      <c r="L288" s="52"/>
      <c r="M288" s="50"/>
    </row>
    <row r="289" spans="1:13" s="44" customFormat="1" ht="60" customHeight="1" outlineLevel="1" x14ac:dyDescent="0.25">
      <c r="A289" s="10">
        <v>13</v>
      </c>
      <c r="B289" s="11">
        <v>23</v>
      </c>
      <c r="C289" s="75" t="s">
        <v>29</v>
      </c>
      <c r="D289" s="13" t="s">
        <v>525</v>
      </c>
      <c r="E289" s="13" t="s">
        <v>526</v>
      </c>
      <c r="F289" s="47" t="s">
        <v>10</v>
      </c>
      <c r="G289" s="53">
        <v>50</v>
      </c>
      <c r="H289" s="14" t="s">
        <v>419</v>
      </c>
      <c r="I289" s="108">
        <v>0</v>
      </c>
      <c r="J289" s="109">
        <f t="shared" si="5"/>
        <v>0</v>
      </c>
      <c r="K289" s="14" t="s">
        <v>544</v>
      </c>
      <c r="L289" s="52"/>
      <c r="M289" s="50"/>
    </row>
    <row r="290" spans="1:13" s="44" customFormat="1" ht="60" customHeight="1" outlineLevel="1" x14ac:dyDescent="0.25">
      <c r="A290" s="10">
        <v>13</v>
      </c>
      <c r="B290" s="11">
        <v>24</v>
      </c>
      <c r="C290" s="75" t="s">
        <v>29</v>
      </c>
      <c r="D290" s="13" t="s">
        <v>321</v>
      </c>
      <c r="E290" s="13" t="s">
        <v>322</v>
      </c>
      <c r="F290" s="47" t="s">
        <v>10</v>
      </c>
      <c r="G290" s="15">
        <v>50</v>
      </c>
      <c r="H290" s="14" t="s">
        <v>386</v>
      </c>
      <c r="I290" s="108">
        <v>0</v>
      </c>
      <c r="J290" s="109">
        <f t="shared" si="5"/>
        <v>0</v>
      </c>
      <c r="K290" s="14" t="s">
        <v>542</v>
      </c>
      <c r="L290" s="52"/>
      <c r="M290" s="50"/>
    </row>
    <row r="291" spans="1:13" s="44" customFormat="1" ht="60" customHeight="1" outlineLevel="1" x14ac:dyDescent="0.25">
      <c r="A291" s="10">
        <v>13</v>
      </c>
      <c r="B291" s="11">
        <v>25</v>
      </c>
      <c r="C291" s="75" t="s">
        <v>29</v>
      </c>
      <c r="D291" s="13" t="s">
        <v>310</v>
      </c>
      <c r="E291" s="13" t="s">
        <v>323</v>
      </c>
      <c r="F291" s="47" t="s">
        <v>10</v>
      </c>
      <c r="G291" s="15">
        <v>50</v>
      </c>
      <c r="H291" s="14" t="s">
        <v>386</v>
      </c>
      <c r="I291" s="108">
        <v>0</v>
      </c>
      <c r="J291" s="109">
        <f t="shared" si="5"/>
        <v>0</v>
      </c>
      <c r="K291" s="14" t="s">
        <v>542</v>
      </c>
      <c r="L291" s="52"/>
      <c r="M291" s="50"/>
    </row>
    <row r="292" spans="1:13" s="44" customFormat="1" ht="60" customHeight="1" outlineLevel="1" x14ac:dyDescent="0.25">
      <c r="A292" s="10">
        <v>13</v>
      </c>
      <c r="B292" s="11">
        <v>26</v>
      </c>
      <c r="C292" s="75" t="s">
        <v>29</v>
      </c>
      <c r="D292" s="13" t="s">
        <v>52</v>
      </c>
      <c r="E292" s="13" t="s">
        <v>323</v>
      </c>
      <c r="F292" s="47" t="s">
        <v>10</v>
      </c>
      <c r="G292" s="15">
        <v>50</v>
      </c>
      <c r="H292" s="14" t="s">
        <v>386</v>
      </c>
      <c r="I292" s="108">
        <v>0</v>
      </c>
      <c r="J292" s="109">
        <f t="shared" si="5"/>
        <v>0</v>
      </c>
      <c r="K292" s="14" t="s">
        <v>542</v>
      </c>
      <c r="M292" s="50"/>
    </row>
    <row r="293" spans="1:13" s="44" customFormat="1" ht="60" customHeight="1" outlineLevel="1" x14ac:dyDescent="0.25">
      <c r="A293" s="10">
        <v>13</v>
      </c>
      <c r="B293" s="11">
        <v>27</v>
      </c>
      <c r="C293" s="75" t="s">
        <v>29</v>
      </c>
      <c r="D293" s="13" t="s">
        <v>51</v>
      </c>
      <c r="E293" s="13" t="s">
        <v>484</v>
      </c>
      <c r="F293" s="47" t="s">
        <v>10</v>
      </c>
      <c r="G293" s="15">
        <v>100</v>
      </c>
      <c r="H293" s="14" t="s">
        <v>419</v>
      </c>
      <c r="I293" s="108">
        <v>0</v>
      </c>
      <c r="J293" s="109">
        <f t="shared" si="5"/>
        <v>0</v>
      </c>
      <c r="K293" s="14" t="s">
        <v>545</v>
      </c>
      <c r="M293" s="50"/>
    </row>
    <row r="294" spans="1:13" s="44" customFormat="1" ht="60" customHeight="1" outlineLevel="1" x14ac:dyDescent="0.25">
      <c r="A294" s="10">
        <v>13</v>
      </c>
      <c r="B294" s="11">
        <v>28</v>
      </c>
      <c r="C294" s="75" t="s">
        <v>29</v>
      </c>
      <c r="D294" s="13" t="s">
        <v>48</v>
      </c>
      <c r="E294" s="13" t="s">
        <v>324</v>
      </c>
      <c r="F294" s="47" t="s">
        <v>10</v>
      </c>
      <c r="G294" s="15">
        <v>100</v>
      </c>
      <c r="H294" s="14" t="s">
        <v>419</v>
      </c>
      <c r="I294" s="108">
        <v>0</v>
      </c>
      <c r="J294" s="109">
        <f t="shared" si="5"/>
        <v>0</v>
      </c>
      <c r="K294" s="14" t="s">
        <v>545</v>
      </c>
      <c r="M294" s="50"/>
    </row>
    <row r="295" spans="1:13" s="44" customFormat="1" ht="45" customHeight="1" outlineLevel="1" x14ac:dyDescent="0.25">
      <c r="A295" s="10">
        <v>13</v>
      </c>
      <c r="B295" s="11">
        <v>29</v>
      </c>
      <c r="C295" s="75" t="s">
        <v>29</v>
      </c>
      <c r="D295" s="13" t="s">
        <v>325</v>
      </c>
      <c r="E295" s="13" t="s">
        <v>47</v>
      </c>
      <c r="F295" s="47" t="s">
        <v>10</v>
      </c>
      <c r="G295" s="15">
        <v>300</v>
      </c>
      <c r="H295" s="14" t="s">
        <v>418</v>
      </c>
      <c r="I295" s="108">
        <v>0</v>
      </c>
      <c r="J295" s="109">
        <f t="shared" si="5"/>
        <v>0</v>
      </c>
      <c r="K295" s="14" t="s">
        <v>533</v>
      </c>
      <c r="M295" s="50"/>
    </row>
    <row r="296" spans="1:13" s="44" customFormat="1" ht="60" customHeight="1" outlineLevel="1" x14ac:dyDescent="0.25">
      <c r="A296" s="10">
        <v>13</v>
      </c>
      <c r="B296" s="41">
        <v>30</v>
      </c>
      <c r="C296" s="75" t="s">
        <v>29</v>
      </c>
      <c r="D296" s="13" t="s">
        <v>326</v>
      </c>
      <c r="E296" s="13" t="s">
        <v>47</v>
      </c>
      <c r="F296" s="47" t="s">
        <v>10</v>
      </c>
      <c r="G296" s="15">
        <v>300</v>
      </c>
      <c r="H296" s="14" t="s">
        <v>418</v>
      </c>
      <c r="I296" s="108">
        <v>300</v>
      </c>
      <c r="J296" s="109">
        <f t="shared" si="5"/>
        <v>1</v>
      </c>
      <c r="K296" s="14" t="s">
        <v>501</v>
      </c>
      <c r="M296" s="50"/>
    </row>
    <row r="297" spans="1:13" s="44" customFormat="1" ht="60" customHeight="1" outlineLevel="1" x14ac:dyDescent="0.25">
      <c r="A297" s="10">
        <v>13</v>
      </c>
      <c r="B297" s="11">
        <v>31</v>
      </c>
      <c r="C297" s="75" t="s">
        <v>29</v>
      </c>
      <c r="D297" s="38" t="s">
        <v>327</v>
      </c>
      <c r="E297" s="13" t="s">
        <v>47</v>
      </c>
      <c r="F297" s="47" t="s">
        <v>10</v>
      </c>
      <c r="G297" s="15">
        <v>100</v>
      </c>
      <c r="H297" s="14" t="s">
        <v>418</v>
      </c>
      <c r="I297" s="108">
        <v>0</v>
      </c>
      <c r="J297" s="109">
        <f t="shared" si="5"/>
        <v>0</v>
      </c>
      <c r="K297" s="14" t="s">
        <v>533</v>
      </c>
      <c r="M297" s="50"/>
    </row>
    <row r="298" spans="1:13" s="44" customFormat="1" ht="75" customHeight="1" outlineLevel="1" x14ac:dyDescent="0.25">
      <c r="A298" s="10">
        <v>13</v>
      </c>
      <c r="B298" s="11">
        <v>32</v>
      </c>
      <c r="C298" s="75" t="s">
        <v>29</v>
      </c>
      <c r="D298" s="38" t="s">
        <v>328</v>
      </c>
      <c r="E298" s="13" t="s">
        <v>445</v>
      </c>
      <c r="F298" s="47" t="s">
        <v>11</v>
      </c>
      <c r="G298" s="15">
        <v>50</v>
      </c>
      <c r="H298" s="14" t="s">
        <v>388</v>
      </c>
      <c r="I298" s="108">
        <v>0</v>
      </c>
      <c r="J298" s="109">
        <f t="shared" si="5"/>
        <v>0</v>
      </c>
      <c r="K298" s="14" t="s">
        <v>554</v>
      </c>
      <c r="L298" s="13"/>
      <c r="M298" s="50"/>
    </row>
    <row r="299" spans="1:13" s="44" customFormat="1" ht="60" customHeight="1" outlineLevel="1" x14ac:dyDescent="0.25">
      <c r="A299" s="10">
        <v>13</v>
      </c>
      <c r="B299" s="11">
        <v>33</v>
      </c>
      <c r="C299" s="75" t="s">
        <v>29</v>
      </c>
      <c r="D299" s="38" t="s">
        <v>329</v>
      </c>
      <c r="E299" s="13" t="s">
        <v>330</v>
      </c>
      <c r="F299" s="47" t="s">
        <v>10</v>
      </c>
      <c r="G299" s="15">
        <v>50</v>
      </c>
      <c r="H299" s="14" t="s">
        <v>386</v>
      </c>
      <c r="I299" s="108">
        <v>0</v>
      </c>
      <c r="J299" s="109">
        <f t="shared" si="5"/>
        <v>0</v>
      </c>
      <c r="K299" s="14" t="s">
        <v>535</v>
      </c>
      <c r="M299" s="50"/>
    </row>
    <row r="300" spans="1:13" s="44" customFormat="1" ht="60" customHeight="1" outlineLevel="1" x14ac:dyDescent="0.25">
      <c r="A300" s="10">
        <v>13</v>
      </c>
      <c r="B300" s="11">
        <v>34</v>
      </c>
      <c r="C300" s="75" t="s">
        <v>29</v>
      </c>
      <c r="D300" s="38" t="s">
        <v>331</v>
      </c>
      <c r="E300" s="13" t="s">
        <v>39</v>
      </c>
      <c r="F300" s="47" t="s">
        <v>10</v>
      </c>
      <c r="G300" s="15">
        <v>50</v>
      </c>
      <c r="H300" s="14" t="s">
        <v>386</v>
      </c>
      <c r="I300" s="108">
        <v>0</v>
      </c>
      <c r="J300" s="109">
        <f t="shared" si="5"/>
        <v>0</v>
      </c>
      <c r="K300" s="14" t="s">
        <v>535</v>
      </c>
      <c r="M300" s="50"/>
    </row>
    <row r="301" spans="1:13" s="44" customFormat="1" ht="45" customHeight="1" outlineLevel="1" x14ac:dyDescent="0.25">
      <c r="A301" s="10">
        <v>13</v>
      </c>
      <c r="B301" s="67">
        <v>35</v>
      </c>
      <c r="C301" s="75" t="s">
        <v>29</v>
      </c>
      <c r="D301" s="38" t="s">
        <v>49</v>
      </c>
      <c r="E301" s="13" t="s">
        <v>332</v>
      </c>
      <c r="F301" s="47" t="s">
        <v>10</v>
      </c>
      <c r="G301" s="15">
        <v>50</v>
      </c>
      <c r="H301" s="14" t="s">
        <v>418</v>
      </c>
      <c r="I301" s="108">
        <v>50</v>
      </c>
      <c r="J301" s="109">
        <f t="shared" si="5"/>
        <v>1</v>
      </c>
      <c r="K301" s="14" t="s">
        <v>536</v>
      </c>
      <c r="M301" s="50"/>
    </row>
    <row r="302" spans="1:13" s="44" customFormat="1" ht="60" customHeight="1" outlineLevel="1" x14ac:dyDescent="0.25">
      <c r="A302" s="10">
        <v>13</v>
      </c>
      <c r="B302" s="68">
        <v>36</v>
      </c>
      <c r="C302" s="75" t="s">
        <v>29</v>
      </c>
      <c r="D302" s="38" t="s">
        <v>50</v>
      </c>
      <c r="E302" s="13" t="s">
        <v>546</v>
      </c>
      <c r="F302" s="47" t="s">
        <v>10</v>
      </c>
      <c r="G302" s="15">
        <v>50</v>
      </c>
      <c r="H302" s="14" t="s">
        <v>418</v>
      </c>
      <c r="I302" s="108">
        <v>50</v>
      </c>
      <c r="J302" s="109">
        <f t="shared" si="5"/>
        <v>1</v>
      </c>
      <c r="K302" s="14" t="s">
        <v>501</v>
      </c>
      <c r="M302" s="50"/>
    </row>
    <row r="303" spans="1:13" s="44" customFormat="1" ht="30" customHeight="1" outlineLevel="1" x14ac:dyDescent="0.25">
      <c r="A303" s="40"/>
      <c r="B303" s="90">
        <v>37</v>
      </c>
      <c r="C303" s="75"/>
      <c r="D303" s="38" t="s">
        <v>446</v>
      </c>
      <c r="E303" s="38" t="s">
        <v>447</v>
      </c>
      <c r="F303" s="54" t="s">
        <v>10</v>
      </c>
      <c r="G303" s="53">
        <v>50</v>
      </c>
      <c r="H303" s="73" t="s">
        <v>418</v>
      </c>
      <c r="I303" s="108">
        <v>50</v>
      </c>
      <c r="J303" s="109">
        <f t="shared" si="5"/>
        <v>1</v>
      </c>
      <c r="K303" s="14" t="s">
        <v>501</v>
      </c>
      <c r="M303" s="50"/>
    </row>
    <row r="304" spans="1:13" s="44" customFormat="1" ht="60" customHeight="1" outlineLevel="1" x14ac:dyDescent="0.25">
      <c r="A304" s="40"/>
      <c r="B304" s="90">
        <v>38</v>
      </c>
      <c r="C304" s="75"/>
      <c r="D304" s="38" t="s">
        <v>310</v>
      </c>
      <c r="E304" s="38" t="s">
        <v>469</v>
      </c>
      <c r="F304" s="54" t="s">
        <v>10</v>
      </c>
      <c r="G304" s="53">
        <v>50</v>
      </c>
      <c r="H304" s="73" t="s">
        <v>418</v>
      </c>
      <c r="I304" s="108">
        <v>50</v>
      </c>
      <c r="J304" s="109">
        <f t="shared" si="5"/>
        <v>1</v>
      </c>
      <c r="K304" s="14" t="s">
        <v>501</v>
      </c>
      <c r="M304" s="50"/>
    </row>
    <row r="305" spans="1:13" s="44" customFormat="1" ht="30" customHeight="1" outlineLevel="1" x14ac:dyDescent="0.25">
      <c r="A305" s="40">
        <v>13</v>
      </c>
      <c r="B305" s="90">
        <v>39</v>
      </c>
      <c r="C305" s="91"/>
      <c r="D305" s="38" t="s">
        <v>462</v>
      </c>
      <c r="E305" s="38" t="s">
        <v>41</v>
      </c>
      <c r="F305" s="38" t="s">
        <v>8</v>
      </c>
      <c r="G305" s="53">
        <v>100</v>
      </c>
      <c r="H305" s="14" t="s">
        <v>385</v>
      </c>
      <c r="I305" s="108">
        <v>0</v>
      </c>
      <c r="J305" s="109">
        <f t="shared" si="5"/>
        <v>0</v>
      </c>
      <c r="K305" s="14" t="s">
        <v>560</v>
      </c>
      <c r="M305" s="50"/>
    </row>
    <row r="306" spans="1:13" s="44" customFormat="1" ht="100.05" customHeight="1" outlineLevel="1" x14ac:dyDescent="0.25">
      <c r="A306" s="40"/>
      <c r="B306" s="114">
        <v>40</v>
      </c>
      <c r="C306" s="91"/>
      <c r="D306" s="38" t="s">
        <v>527</v>
      </c>
      <c r="E306" s="38" t="s">
        <v>528</v>
      </c>
      <c r="F306" s="54" t="s">
        <v>10</v>
      </c>
      <c r="G306" s="53">
        <v>36</v>
      </c>
      <c r="H306" s="14" t="s">
        <v>432</v>
      </c>
      <c r="I306" s="108">
        <v>0</v>
      </c>
      <c r="J306" s="109">
        <f t="shared" si="5"/>
        <v>0</v>
      </c>
      <c r="K306" s="119" t="s">
        <v>551</v>
      </c>
      <c r="M306" s="50"/>
    </row>
    <row r="307" spans="1:13" s="44" customFormat="1" ht="15.75" customHeight="1" x14ac:dyDescent="0.25">
      <c r="A307" s="6">
        <v>14</v>
      </c>
      <c r="B307" s="82"/>
      <c r="C307" s="7" t="s">
        <v>30</v>
      </c>
      <c r="D307" s="7"/>
      <c r="E307" s="7" t="s">
        <v>7</v>
      </c>
      <c r="F307" s="7"/>
      <c r="G307" s="8">
        <f>SUM(G308:G326)</f>
        <v>3000</v>
      </c>
      <c r="H307" s="9"/>
      <c r="I307" s="103">
        <f>SUM(I308:I326)</f>
        <v>120</v>
      </c>
      <c r="J307" s="102">
        <f t="shared" si="5"/>
        <v>0.04</v>
      </c>
      <c r="K307" s="9"/>
      <c r="L307" s="9"/>
      <c r="M307" s="49"/>
    </row>
    <row r="308" spans="1:13" s="44" customFormat="1" ht="30" customHeight="1" outlineLevel="1" x14ac:dyDescent="0.25">
      <c r="A308" s="10">
        <v>14</v>
      </c>
      <c r="B308" s="69">
        <v>1</v>
      </c>
      <c r="C308" s="75" t="s">
        <v>30</v>
      </c>
      <c r="D308" s="13" t="s">
        <v>333</v>
      </c>
      <c r="E308" s="13" t="s">
        <v>44</v>
      </c>
      <c r="F308" s="13" t="s">
        <v>8</v>
      </c>
      <c r="G308" s="15">
        <v>200</v>
      </c>
      <c r="H308" s="14" t="s">
        <v>383</v>
      </c>
      <c r="I308" s="108">
        <v>120</v>
      </c>
      <c r="J308" s="109">
        <f t="shared" si="5"/>
        <v>0.6</v>
      </c>
      <c r="K308" s="14" t="s">
        <v>560</v>
      </c>
      <c r="M308" s="50"/>
    </row>
    <row r="309" spans="1:13" s="44" customFormat="1" ht="30" customHeight="1" outlineLevel="1" x14ac:dyDescent="0.25">
      <c r="A309" s="10">
        <v>14</v>
      </c>
      <c r="B309" s="69">
        <v>2</v>
      </c>
      <c r="C309" s="75" t="s">
        <v>30</v>
      </c>
      <c r="D309" s="13" t="s">
        <v>334</v>
      </c>
      <c r="E309" s="13" t="s">
        <v>45</v>
      </c>
      <c r="F309" s="13" t="s">
        <v>8</v>
      </c>
      <c r="G309" s="15">
        <v>200</v>
      </c>
      <c r="H309" s="14" t="s">
        <v>388</v>
      </c>
      <c r="I309" s="108">
        <v>0</v>
      </c>
      <c r="J309" s="109">
        <f t="shared" si="5"/>
        <v>0</v>
      </c>
      <c r="K309" s="14" t="s">
        <v>561</v>
      </c>
      <c r="M309" s="50"/>
    </row>
    <row r="310" spans="1:13" s="44" customFormat="1" ht="43.2" outlineLevel="1" x14ac:dyDescent="0.25">
      <c r="A310" s="10">
        <v>14</v>
      </c>
      <c r="B310" s="69">
        <v>3</v>
      </c>
      <c r="C310" s="75" t="s">
        <v>30</v>
      </c>
      <c r="D310" s="38" t="s">
        <v>335</v>
      </c>
      <c r="E310" s="13" t="s">
        <v>336</v>
      </c>
      <c r="F310" s="47" t="s">
        <v>12</v>
      </c>
      <c r="G310" s="15">
        <v>50</v>
      </c>
      <c r="H310" s="14" t="s">
        <v>385</v>
      </c>
      <c r="I310" s="108">
        <v>0</v>
      </c>
      <c r="J310" s="109">
        <f>I310/G310</f>
        <v>0</v>
      </c>
      <c r="K310" s="14" t="s">
        <v>560</v>
      </c>
      <c r="M310" s="50"/>
    </row>
    <row r="311" spans="1:13" s="44" customFormat="1" ht="30" customHeight="1" outlineLevel="1" x14ac:dyDescent="0.25">
      <c r="A311" s="10">
        <v>14</v>
      </c>
      <c r="B311" s="11">
        <v>4</v>
      </c>
      <c r="C311" s="75" t="s">
        <v>30</v>
      </c>
      <c r="D311" s="38" t="s">
        <v>414</v>
      </c>
      <c r="E311" s="13" t="s">
        <v>45</v>
      </c>
      <c r="F311" s="47" t="s">
        <v>12</v>
      </c>
      <c r="G311" s="15">
        <v>50</v>
      </c>
      <c r="H311" s="14" t="s">
        <v>385</v>
      </c>
      <c r="I311" s="108">
        <v>0</v>
      </c>
      <c r="J311" s="109">
        <f>I311/G311</f>
        <v>0</v>
      </c>
      <c r="K311" s="14" t="s">
        <v>560</v>
      </c>
      <c r="L311" s="52"/>
      <c r="M311" s="50"/>
    </row>
    <row r="312" spans="1:13" s="44" customFormat="1" ht="28.8" outlineLevel="1" x14ac:dyDescent="0.25">
      <c r="A312" s="10">
        <v>14</v>
      </c>
      <c r="B312" s="11">
        <v>5</v>
      </c>
      <c r="C312" s="75" t="s">
        <v>30</v>
      </c>
      <c r="D312" s="13" t="s">
        <v>337</v>
      </c>
      <c r="E312" s="13" t="s">
        <v>45</v>
      </c>
      <c r="F312" s="13" t="s">
        <v>8</v>
      </c>
      <c r="G312" s="15">
        <v>200</v>
      </c>
      <c r="H312" s="14" t="s">
        <v>388</v>
      </c>
      <c r="I312" s="108">
        <v>0</v>
      </c>
      <c r="J312" s="109">
        <f t="shared" si="5"/>
        <v>0</v>
      </c>
      <c r="K312" s="14" t="s">
        <v>561</v>
      </c>
      <c r="M312" s="50"/>
    </row>
    <row r="313" spans="1:13" s="44" customFormat="1" ht="30" customHeight="1" outlineLevel="1" x14ac:dyDescent="0.25">
      <c r="A313" s="10">
        <v>14</v>
      </c>
      <c r="B313" s="11">
        <v>6</v>
      </c>
      <c r="C313" s="75" t="s">
        <v>30</v>
      </c>
      <c r="D313" s="13" t="s">
        <v>485</v>
      </c>
      <c r="E313" s="13" t="s">
        <v>45</v>
      </c>
      <c r="F313" s="13" t="s">
        <v>8</v>
      </c>
      <c r="G313" s="15">
        <v>200</v>
      </c>
      <c r="H313" s="14" t="s">
        <v>388</v>
      </c>
      <c r="I313" s="108">
        <v>0</v>
      </c>
      <c r="J313" s="109">
        <f t="shared" si="5"/>
        <v>0</v>
      </c>
      <c r="K313" s="14" t="s">
        <v>561</v>
      </c>
      <c r="L313" s="52"/>
      <c r="M313" s="50"/>
    </row>
    <row r="314" spans="1:13" s="44" customFormat="1" ht="45" customHeight="1" outlineLevel="1" x14ac:dyDescent="0.25">
      <c r="A314" s="10">
        <v>14</v>
      </c>
      <c r="B314" s="11">
        <v>7</v>
      </c>
      <c r="C314" s="75" t="s">
        <v>30</v>
      </c>
      <c r="D314" s="38" t="s">
        <v>338</v>
      </c>
      <c r="E314" s="38" t="s">
        <v>36</v>
      </c>
      <c r="F314" s="47" t="s">
        <v>10</v>
      </c>
      <c r="G314" s="15">
        <v>200</v>
      </c>
      <c r="H314" s="14" t="s">
        <v>418</v>
      </c>
      <c r="I314" s="108">
        <v>0</v>
      </c>
      <c r="J314" s="109">
        <f t="shared" si="5"/>
        <v>0</v>
      </c>
      <c r="K314" s="14" t="s">
        <v>533</v>
      </c>
      <c r="M314" s="50"/>
    </row>
    <row r="315" spans="1:13" s="44" customFormat="1" ht="64.95" customHeight="1" outlineLevel="1" x14ac:dyDescent="0.25">
      <c r="A315" s="40">
        <v>14</v>
      </c>
      <c r="B315" s="41">
        <v>8</v>
      </c>
      <c r="C315" s="75" t="s">
        <v>30</v>
      </c>
      <c r="D315" s="38" t="s">
        <v>339</v>
      </c>
      <c r="E315" s="77" t="s">
        <v>449</v>
      </c>
      <c r="F315" s="38" t="s">
        <v>13</v>
      </c>
      <c r="G315" s="53">
        <v>200</v>
      </c>
      <c r="H315" s="73" t="s">
        <v>383</v>
      </c>
      <c r="I315" s="108">
        <v>0</v>
      </c>
      <c r="J315" s="109">
        <f t="shared" si="5"/>
        <v>0</v>
      </c>
      <c r="K315" s="73" t="s">
        <v>552</v>
      </c>
      <c r="L315" s="77"/>
      <c r="M315" s="50"/>
    </row>
    <row r="316" spans="1:13" s="44" customFormat="1" ht="45" customHeight="1" outlineLevel="1" x14ac:dyDescent="0.25">
      <c r="A316" s="10">
        <v>14</v>
      </c>
      <c r="B316" s="11">
        <v>9</v>
      </c>
      <c r="C316" s="75" t="s">
        <v>30</v>
      </c>
      <c r="D316" s="13" t="s">
        <v>450</v>
      </c>
      <c r="E316" s="38" t="s">
        <v>36</v>
      </c>
      <c r="F316" s="47" t="s">
        <v>10</v>
      </c>
      <c r="G316" s="15">
        <v>200</v>
      </c>
      <c r="H316" s="14" t="s">
        <v>418</v>
      </c>
      <c r="I316" s="108">
        <v>0</v>
      </c>
      <c r="J316" s="109">
        <f t="shared" si="5"/>
        <v>0</v>
      </c>
      <c r="K316" s="14" t="s">
        <v>533</v>
      </c>
      <c r="L316" s="77"/>
      <c r="M316" s="50"/>
    </row>
    <row r="317" spans="1:13" s="44" customFormat="1" ht="60" customHeight="1" outlineLevel="1" x14ac:dyDescent="0.25">
      <c r="A317" s="10">
        <v>14</v>
      </c>
      <c r="B317" s="11">
        <v>10</v>
      </c>
      <c r="C317" s="75" t="s">
        <v>30</v>
      </c>
      <c r="D317" s="38" t="s">
        <v>340</v>
      </c>
      <c r="E317" s="38" t="s">
        <v>36</v>
      </c>
      <c r="F317" s="47" t="s">
        <v>10</v>
      </c>
      <c r="G317" s="15">
        <v>200</v>
      </c>
      <c r="H317" s="14" t="s">
        <v>418</v>
      </c>
      <c r="I317" s="108">
        <v>0</v>
      </c>
      <c r="J317" s="109">
        <f t="shared" si="5"/>
        <v>0</v>
      </c>
      <c r="K317" s="14" t="s">
        <v>533</v>
      </c>
      <c r="M317" s="50"/>
    </row>
    <row r="318" spans="1:13" s="44" customFormat="1" ht="45.75" customHeight="1" outlineLevel="1" x14ac:dyDescent="0.25">
      <c r="A318" s="10">
        <v>14</v>
      </c>
      <c r="B318" s="11">
        <v>11</v>
      </c>
      <c r="C318" s="75" t="s">
        <v>30</v>
      </c>
      <c r="D318" s="13" t="s">
        <v>96</v>
      </c>
      <c r="E318" s="13" t="s">
        <v>45</v>
      </c>
      <c r="F318" s="13" t="s">
        <v>8</v>
      </c>
      <c r="G318" s="15">
        <v>200</v>
      </c>
      <c r="H318" s="14" t="s">
        <v>388</v>
      </c>
      <c r="I318" s="108">
        <v>0</v>
      </c>
      <c r="J318" s="109">
        <f t="shared" si="5"/>
        <v>0</v>
      </c>
      <c r="K318" s="14" t="s">
        <v>561</v>
      </c>
      <c r="L318" s="52"/>
      <c r="M318" s="50"/>
    </row>
    <row r="319" spans="1:13" s="44" customFormat="1" ht="45" customHeight="1" outlineLevel="1" x14ac:dyDescent="0.25">
      <c r="A319" s="10">
        <v>14</v>
      </c>
      <c r="B319" s="11">
        <v>12</v>
      </c>
      <c r="C319" s="75" t="s">
        <v>30</v>
      </c>
      <c r="D319" s="13" t="s">
        <v>468</v>
      </c>
      <c r="E319" s="38" t="s">
        <v>36</v>
      </c>
      <c r="F319" s="47" t="s">
        <v>10</v>
      </c>
      <c r="G319" s="15">
        <v>200</v>
      </c>
      <c r="H319" s="14" t="s">
        <v>418</v>
      </c>
      <c r="I319" s="108">
        <v>0</v>
      </c>
      <c r="J319" s="109">
        <f t="shared" si="5"/>
        <v>0</v>
      </c>
      <c r="K319" s="14" t="s">
        <v>533</v>
      </c>
      <c r="L319" s="51"/>
      <c r="M319" s="50"/>
    </row>
    <row r="320" spans="1:13" s="44" customFormat="1" ht="30" customHeight="1" outlineLevel="1" x14ac:dyDescent="0.25">
      <c r="A320" s="10">
        <v>14</v>
      </c>
      <c r="B320" s="11">
        <v>13</v>
      </c>
      <c r="C320" s="75" t="s">
        <v>30</v>
      </c>
      <c r="D320" s="13" t="s">
        <v>341</v>
      </c>
      <c r="E320" s="13" t="s">
        <v>45</v>
      </c>
      <c r="F320" s="13" t="s">
        <v>8</v>
      </c>
      <c r="G320" s="15">
        <v>100</v>
      </c>
      <c r="H320" s="14" t="s">
        <v>385</v>
      </c>
      <c r="I320" s="108">
        <v>0</v>
      </c>
      <c r="J320" s="109">
        <f t="shared" si="5"/>
        <v>0</v>
      </c>
      <c r="K320" s="14" t="s">
        <v>560</v>
      </c>
      <c r="M320" s="50"/>
    </row>
    <row r="321" spans="1:13" s="44" customFormat="1" ht="48.75" customHeight="1" outlineLevel="1" x14ac:dyDescent="0.25">
      <c r="A321" s="10">
        <v>14</v>
      </c>
      <c r="B321" s="11">
        <v>14</v>
      </c>
      <c r="C321" s="75" t="s">
        <v>30</v>
      </c>
      <c r="D321" s="38" t="s">
        <v>415</v>
      </c>
      <c r="E321" s="13" t="s">
        <v>45</v>
      </c>
      <c r="F321" s="47" t="s">
        <v>12</v>
      </c>
      <c r="G321" s="15">
        <v>100</v>
      </c>
      <c r="H321" s="14" t="s">
        <v>386</v>
      </c>
      <c r="I321" s="108">
        <v>0</v>
      </c>
      <c r="J321" s="109">
        <f t="shared" si="5"/>
        <v>0</v>
      </c>
      <c r="K321" s="14"/>
      <c r="L321" s="52"/>
      <c r="M321" s="50"/>
    </row>
    <row r="322" spans="1:13" s="44" customFormat="1" ht="30" customHeight="1" outlineLevel="1" x14ac:dyDescent="0.25">
      <c r="A322" s="10">
        <v>14</v>
      </c>
      <c r="B322" s="11">
        <v>15</v>
      </c>
      <c r="C322" s="75" t="s">
        <v>30</v>
      </c>
      <c r="D322" s="13" t="s">
        <v>342</v>
      </c>
      <c r="E322" s="13" t="s">
        <v>45</v>
      </c>
      <c r="F322" s="13" t="s">
        <v>8</v>
      </c>
      <c r="G322" s="15">
        <v>100</v>
      </c>
      <c r="H322" s="14" t="s">
        <v>385</v>
      </c>
      <c r="I322" s="108">
        <v>0</v>
      </c>
      <c r="J322" s="109">
        <f t="shared" si="5"/>
        <v>0</v>
      </c>
      <c r="K322" s="14" t="s">
        <v>560</v>
      </c>
      <c r="M322" s="50"/>
    </row>
    <row r="323" spans="1:13" s="44" customFormat="1" ht="36" customHeight="1" outlineLevel="1" x14ac:dyDescent="0.25">
      <c r="A323" s="10">
        <v>14</v>
      </c>
      <c r="B323" s="11">
        <v>16</v>
      </c>
      <c r="C323" s="75" t="s">
        <v>30</v>
      </c>
      <c r="D323" s="13" t="s">
        <v>108</v>
      </c>
      <c r="E323" s="13" t="s">
        <v>45</v>
      </c>
      <c r="F323" s="13" t="s">
        <v>8</v>
      </c>
      <c r="G323" s="15">
        <v>100</v>
      </c>
      <c r="H323" s="14" t="s">
        <v>385</v>
      </c>
      <c r="I323" s="108">
        <v>0</v>
      </c>
      <c r="J323" s="109">
        <f t="shared" si="5"/>
        <v>0</v>
      </c>
      <c r="K323" s="14" t="s">
        <v>560</v>
      </c>
      <c r="L323" s="51"/>
      <c r="M323" s="50"/>
    </row>
    <row r="324" spans="1:13" s="44" customFormat="1" ht="36" customHeight="1" outlineLevel="1" x14ac:dyDescent="0.25">
      <c r="A324" s="10"/>
      <c r="B324" s="11">
        <v>17</v>
      </c>
      <c r="C324" s="75" t="s">
        <v>30</v>
      </c>
      <c r="D324" s="13" t="s">
        <v>451</v>
      </c>
      <c r="E324" s="13" t="s">
        <v>45</v>
      </c>
      <c r="F324" s="13" t="s">
        <v>8</v>
      </c>
      <c r="G324" s="15">
        <v>100</v>
      </c>
      <c r="H324" s="14" t="s">
        <v>385</v>
      </c>
      <c r="I324" s="108">
        <v>0</v>
      </c>
      <c r="J324" s="109">
        <f t="shared" si="5"/>
        <v>0</v>
      </c>
      <c r="K324" s="14" t="s">
        <v>560</v>
      </c>
      <c r="L324" s="51"/>
      <c r="M324" s="50"/>
    </row>
    <row r="325" spans="1:13" s="44" customFormat="1" ht="45" customHeight="1" outlineLevel="1" x14ac:dyDescent="0.25">
      <c r="A325" s="40"/>
      <c r="B325" s="41">
        <v>18</v>
      </c>
      <c r="C325" s="75"/>
      <c r="D325" s="38" t="s">
        <v>452</v>
      </c>
      <c r="E325" s="38" t="s">
        <v>36</v>
      </c>
      <c r="F325" s="54" t="s">
        <v>10</v>
      </c>
      <c r="G325" s="53">
        <v>200</v>
      </c>
      <c r="H325" s="73" t="s">
        <v>418</v>
      </c>
      <c r="I325" s="108">
        <v>0</v>
      </c>
      <c r="J325" s="109">
        <f t="shared" si="5"/>
        <v>0</v>
      </c>
      <c r="K325" s="14" t="s">
        <v>533</v>
      </c>
      <c r="L325" s="51"/>
      <c r="M325" s="50"/>
    </row>
    <row r="326" spans="1:13" s="44" customFormat="1" ht="30" customHeight="1" outlineLevel="1" x14ac:dyDescent="0.25">
      <c r="A326" s="40">
        <v>14</v>
      </c>
      <c r="B326" s="90">
        <v>19</v>
      </c>
      <c r="C326" s="46"/>
      <c r="D326" s="38" t="s">
        <v>453</v>
      </c>
      <c r="E326" s="38" t="s">
        <v>45</v>
      </c>
      <c r="F326" s="38" t="s">
        <v>8</v>
      </c>
      <c r="G326" s="53">
        <v>200</v>
      </c>
      <c r="H326" s="14" t="s">
        <v>385</v>
      </c>
      <c r="I326" s="108">
        <v>0</v>
      </c>
      <c r="J326" s="109">
        <f t="shared" si="5"/>
        <v>0</v>
      </c>
      <c r="K326" s="14" t="s">
        <v>560</v>
      </c>
      <c r="M326" s="50"/>
    </row>
    <row r="327" spans="1:13" s="44" customFormat="1" ht="15" customHeight="1" x14ac:dyDescent="0.25">
      <c r="A327" s="6">
        <v>15</v>
      </c>
      <c r="B327" s="6"/>
      <c r="C327" s="7" t="s">
        <v>31</v>
      </c>
      <c r="D327" s="7"/>
      <c r="E327" s="7" t="s">
        <v>7</v>
      </c>
      <c r="F327" s="7"/>
      <c r="G327" s="8">
        <f>SUM(G328:G339)</f>
        <v>3000</v>
      </c>
      <c r="H327" s="9"/>
      <c r="I327" s="103">
        <f>SUM(I328:I339)</f>
        <v>344.87439999999998</v>
      </c>
      <c r="J327" s="102">
        <f t="shared" si="5"/>
        <v>0.11495813333333332</v>
      </c>
      <c r="K327" s="9"/>
      <c r="L327" s="9"/>
      <c r="M327" s="49"/>
    </row>
    <row r="328" spans="1:13" s="44" customFormat="1" ht="45" customHeight="1" outlineLevel="1" x14ac:dyDescent="0.25">
      <c r="A328" s="10">
        <v>15</v>
      </c>
      <c r="B328" s="11">
        <v>1</v>
      </c>
      <c r="C328" s="12" t="s">
        <v>31</v>
      </c>
      <c r="D328" s="13" t="s">
        <v>343</v>
      </c>
      <c r="E328" s="13" t="s">
        <v>36</v>
      </c>
      <c r="F328" s="59" t="s">
        <v>10</v>
      </c>
      <c r="G328" s="15">
        <v>300</v>
      </c>
      <c r="H328" s="14" t="s">
        <v>418</v>
      </c>
      <c r="I328" s="108">
        <v>0</v>
      </c>
      <c r="J328" s="109">
        <f t="shared" si="5"/>
        <v>0</v>
      </c>
      <c r="K328" s="14" t="s">
        <v>533</v>
      </c>
      <c r="M328" s="50"/>
    </row>
    <row r="329" spans="1:13" s="44" customFormat="1" ht="45" customHeight="1" outlineLevel="1" x14ac:dyDescent="0.25">
      <c r="A329" s="10">
        <v>15</v>
      </c>
      <c r="B329" s="11">
        <v>2</v>
      </c>
      <c r="C329" s="12" t="s">
        <v>31</v>
      </c>
      <c r="D329" s="13" t="s">
        <v>344</v>
      </c>
      <c r="E329" s="58" t="s">
        <v>36</v>
      </c>
      <c r="F329" s="59" t="s">
        <v>10</v>
      </c>
      <c r="G329" s="15">
        <v>150</v>
      </c>
      <c r="H329" s="14" t="s">
        <v>418</v>
      </c>
      <c r="I329" s="108">
        <v>150</v>
      </c>
      <c r="J329" s="109">
        <f t="shared" si="5"/>
        <v>1</v>
      </c>
      <c r="K329" s="14" t="s">
        <v>501</v>
      </c>
      <c r="M329" s="50"/>
    </row>
    <row r="330" spans="1:13" s="44" customFormat="1" ht="49.95" customHeight="1" outlineLevel="1" x14ac:dyDescent="0.25">
      <c r="A330" s="10">
        <v>15</v>
      </c>
      <c r="B330" s="11">
        <v>3</v>
      </c>
      <c r="C330" s="12" t="s">
        <v>31</v>
      </c>
      <c r="D330" s="13" t="s">
        <v>345</v>
      </c>
      <c r="E330" s="58" t="s">
        <v>529</v>
      </c>
      <c r="F330" s="59" t="s">
        <v>9</v>
      </c>
      <c r="G330" s="15">
        <v>150</v>
      </c>
      <c r="H330" s="14" t="s">
        <v>418</v>
      </c>
      <c r="I330" s="108">
        <v>0</v>
      </c>
      <c r="J330" s="109">
        <f t="shared" si="5"/>
        <v>0</v>
      </c>
      <c r="K330" s="14" t="s">
        <v>558</v>
      </c>
      <c r="M330" s="50"/>
    </row>
    <row r="331" spans="1:13" s="44" customFormat="1" ht="185.25" customHeight="1" outlineLevel="1" x14ac:dyDescent="0.25">
      <c r="A331" s="10">
        <v>15</v>
      </c>
      <c r="B331" s="11">
        <v>4</v>
      </c>
      <c r="C331" s="12" t="s">
        <v>31</v>
      </c>
      <c r="D331" s="13" t="s">
        <v>346</v>
      </c>
      <c r="E331" s="58" t="s">
        <v>36</v>
      </c>
      <c r="F331" s="59" t="s">
        <v>10</v>
      </c>
      <c r="G331" s="15">
        <v>150</v>
      </c>
      <c r="H331" s="14" t="s">
        <v>418</v>
      </c>
      <c r="I331" s="108">
        <v>0</v>
      </c>
      <c r="J331" s="109">
        <f t="shared" si="5"/>
        <v>0</v>
      </c>
      <c r="K331" s="116" t="s">
        <v>547</v>
      </c>
      <c r="M331" s="50"/>
    </row>
    <row r="332" spans="1:13" s="44" customFormat="1" ht="45" customHeight="1" outlineLevel="1" x14ac:dyDescent="0.25">
      <c r="A332" s="10">
        <v>15</v>
      </c>
      <c r="B332" s="11">
        <v>5</v>
      </c>
      <c r="C332" s="12" t="s">
        <v>31</v>
      </c>
      <c r="D332" s="13" t="s">
        <v>347</v>
      </c>
      <c r="E332" s="58" t="s">
        <v>36</v>
      </c>
      <c r="F332" s="59" t="s">
        <v>10</v>
      </c>
      <c r="G332" s="15">
        <v>300</v>
      </c>
      <c r="H332" s="14" t="s">
        <v>418</v>
      </c>
      <c r="I332" s="108">
        <v>0</v>
      </c>
      <c r="J332" s="109">
        <f t="shared" si="5"/>
        <v>0</v>
      </c>
      <c r="K332" s="14" t="s">
        <v>533</v>
      </c>
      <c r="M332" s="50"/>
    </row>
    <row r="333" spans="1:13" s="44" customFormat="1" ht="45" customHeight="1" outlineLevel="1" x14ac:dyDescent="0.25">
      <c r="A333" s="10">
        <v>15</v>
      </c>
      <c r="B333" s="11">
        <v>6</v>
      </c>
      <c r="C333" s="12" t="s">
        <v>31</v>
      </c>
      <c r="D333" s="13" t="s">
        <v>427</v>
      </c>
      <c r="E333" s="58" t="s">
        <v>36</v>
      </c>
      <c r="F333" s="59" t="s">
        <v>10</v>
      </c>
      <c r="G333" s="15">
        <v>150</v>
      </c>
      <c r="H333" s="14" t="s">
        <v>418</v>
      </c>
      <c r="I333" s="108">
        <v>0</v>
      </c>
      <c r="J333" s="109">
        <f t="shared" si="5"/>
        <v>0</v>
      </c>
      <c r="K333" s="14" t="s">
        <v>533</v>
      </c>
      <c r="M333" s="50"/>
    </row>
    <row r="334" spans="1:13" s="44" customFormat="1" ht="45" customHeight="1" outlineLevel="1" x14ac:dyDescent="0.25">
      <c r="A334" s="10">
        <v>15</v>
      </c>
      <c r="B334" s="11">
        <v>7</v>
      </c>
      <c r="C334" s="12" t="s">
        <v>31</v>
      </c>
      <c r="D334" s="13" t="s">
        <v>428</v>
      </c>
      <c r="E334" s="13" t="s">
        <v>36</v>
      </c>
      <c r="F334" s="101" t="s">
        <v>10</v>
      </c>
      <c r="G334" s="15">
        <v>150</v>
      </c>
      <c r="H334" s="14" t="s">
        <v>418</v>
      </c>
      <c r="I334" s="108">
        <v>0</v>
      </c>
      <c r="J334" s="109">
        <f t="shared" si="5"/>
        <v>0</v>
      </c>
      <c r="K334" s="14" t="s">
        <v>533</v>
      </c>
      <c r="M334" s="50"/>
    </row>
    <row r="335" spans="1:13" s="44" customFormat="1" ht="88.2" customHeight="1" outlineLevel="1" x14ac:dyDescent="0.25">
      <c r="A335" s="94">
        <v>15</v>
      </c>
      <c r="B335" s="95">
        <v>8</v>
      </c>
      <c r="C335" s="96" t="s">
        <v>31</v>
      </c>
      <c r="D335" s="97" t="s">
        <v>348</v>
      </c>
      <c r="E335" s="97" t="s">
        <v>349</v>
      </c>
      <c r="F335" s="98" t="s">
        <v>11</v>
      </c>
      <c r="G335" s="99">
        <v>700</v>
      </c>
      <c r="H335" s="100" t="s">
        <v>388</v>
      </c>
      <c r="I335" s="108">
        <v>0</v>
      </c>
      <c r="J335" s="109">
        <f t="shared" ref="J335:J364" si="6">I335/G335</f>
        <v>0</v>
      </c>
      <c r="K335" s="100" t="s">
        <v>499</v>
      </c>
      <c r="L335" s="51"/>
      <c r="M335" s="50"/>
    </row>
    <row r="336" spans="1:13" s="44" customFormat="1" ht="75" customHeight="1" outlineLevel="1" x14ac:dyDescent="0.25">
      <c r="A336" s="10">
        <v>15</v>
      </c>
      <c r="B336" s="11">
        <v>9</v>
      </c>
      <c r="C336" s="12" t="s">
        <v>31</v>
      </c>
      <c r="D336" s="13" t="s">
        <v>429</v>
      </c>
      <c r="E336" s="13" t="s">
        <v>498</v>
      </c>
      <c r="F336" s="47" t="s">
        <v>11</v>
      </c>
      <c r="G336" s="15">
        <v>422</v>
      </c>
      <c r="H336" s="73" t="s">
        <v>388</v>
      </c>
      <c r="I336" s="108">
        <v>0</v>
      </c>
      <c r="J336" s="109">
        <f t="shared" si="6"/>
        <v>0</v>
      </c>
      <c r="K336" s="73" t="s">
        <v>554</v>
      </c>
      <c r="L336" s="51"/>
      <c r="M336" s="50"/>
    </row>
    <row r="337" spans="1:13" s="44" customFormat="1" ht="78" customHeight="1" outlineLevel="1" x14ac:dyDescent="0.25">
      <c r="A337" s="10">
        <v>15</v>
      </c>
      <c r="B337" s="11">
        <v>10</v>
      </c>
      <c r="C337" s="12" t="s">
        <v>31</v>
      </c>
      <c r="D337" s="13" t="s">
        <v>350</v>
      </c>
      <c r="E337" s="13" t="s">
        <v>42</v>
      </c>
      <c r="F337" s="47" t="s">
        <v>11</v>
      </c>
      <c r="G337" s="15">
        <v>300</v>
      </c>
      <c r="H337" s="73" t="s">
        <v>388</v>
      </c>
      <c r="I337" s="108">
        <v>0</v>
      </c>
      <c r="J337" s="109">
        <f t="shared" si="6"/>
        <v>0</v>
      </c>
      <c r="K337" s="73" t="s">
        <v>569</v>
      </c>
      <c r="L337" s="51"/>
      <c r="M337" s="50"/>
    </row>
    <row r="338" spans="1:13" s="44" customFormat="1" ht="70.2" customHeight="1" outlineLevel="1" x14ac:dyDescent="0.25">
      <c r="A338" s="10">
        <v>15</v>
      </c>
      <c r="B338" s="11">
        <v>11</v>
      </c>
      <c r="C338" s="12" t="s">
        <v>31</v>
      </c>
      <c r="D338" s="13" t="s">
        <v>425</v>
      </c>
      <c r="E338" s="13" t="s">
        <v>351</v>
      </c>
      <c r="F338" s="47" t="s">
        <v>11</v>
      </c>
      <c r="G338" s="15">
        <f>150+11.5</f>
        <v>161.5</v>
      </c>
      <c r="H338" s="73" t="s">
        <v>388</v>
      </c>
      <c r="I338" s="108">
        <v>128.4</v>
      </c>
      <c r="J338" s="109">
        <f t="shared" si="6"/>
        <v>0.79504643962848298</v>
      </c>
      <c r="K338" s="73" t="s">
        <v>570</v>
      </c>
      <c r="L338" s="51"/>
      <c r="M338" s="50"/>
    </row>
    <row r="339" spans="1:13" s="44" customFormat="1" ht="30" customHeight="1" outlineLevel="1" x14ac:dyDescent="0.25">
      <c r="A339" s="10">
        <v>15</v>
      </c>
      <c r="B339" s="11">
        <v>12</v>
      </c>
      <c r="C339" s="12" t="s">
        <v>31</v>
      </c>
      <c r="D339" s="13" t="s">
        <v>430</v>
      </c>
      <c r="E339" s="13" t="s">
        <v>431</v>
      </c>
      <c r="F339" s="59" t="s">
        <v>10</v>
      </c>
      <c r="G339" s="15">
        <f>78-11.5</f>
        <v>66.5</v>
      </c>
      <c r="H339" s="73" t="s">
        <v>384</v>
      </c>
      <c r="I339" s="108">
        <v>66.474400000000003</v>
      </c>
      <c r="J339" s="109">
        <f t="shared" si="6"/>
        <v>0.99961503759398496</v>
      </c>
      <c r="K339" s="73" t="s">
        <v>501</v>
      </c>
      <c r="M339" s="50"/>
    </row>
    <row r="340" spans="1:13" s="44" customFormat="1" ht="15" customHeight="1" x14ac:dyDescent="0.25">
      <c r="A340" s="135" t="s">
        <v>35</v>
      </c>
      <c r="B340" s="136"/>
      <c r="C340" s="136"/>
      <c r="D340" s="137"/>
      <c r="E340" s="7" t="s">
        <v>7</v>
      </c>
      <c r="F340" s="7"/>
      <c r="G340" s="8">
        <f>SUM(G341:G363)</f>
        <v>2800</v>
      </c>
      <c r="H340" s="9"/>
      <c r="I340" s="103">
        <f>SUM(I341:I363)</f>
        <v>343.86</v>
      </c>
      <c r="J340" s="102">
        <f t="shared" si="6"/>
        <v>0.12280714285714286</v>
      </c>
      <c r="K340" s="9"/>
      <c r="L340" s="9"/>
      <c r="M340" s="49"/>
    </row>
    <row r="341" spans="1:13" s="44" customFormat="1" ht="27.75" customHeight="1" outlineLevel="1" x14ac:dyDescent="0.25">
      <c r="A341" s="10">
        <v>16</v>
      </c>
      <c r="B341" s="42" t="s">
        <v>352</v>
      </c>
      <c r="C341" s="13" t="s">
        <v>69</v>
      </c>
      <c r="D341" s="13" t="s">
        <v>353</v>
      </c>
      <c r="E341" s="13" t="s">
        <v>41</v>
      </c>
      <c r="F341" s="13" t="s">
        <v>8</v>
      </c>
      <c r="G341" s="15">
        <v>50</v>
      </c>
      <c r="H341" s="14" t="s">
        <v>385</v>
      </c>
      <c r="I341" s="108">
        <v>0</v>
      </c>
      <c r="J341" s="109">
        <f t="shared" si="6"/>
        <v>0</v>
      </c>
      <c r="K341" s="14" t="s">
        <v>560</v>
      </c>
      <c r="M341" s="50"/>
    </row>
    <row r="342" spans="1:13" s="44" customFormat="1" ht="28.8" outlineLevel="1" x14ac:dyDescent="0.25">
      <c r="A342" s="10">
        <v>16</v>
      </c>
      <c r="B342" s="42" t="s">
        <v>17</v>
      </c>
      <c r="C342" s="13"/>
      <c r="D342" s="13" t="s">
        <v>416</v>
      </c>
      <c r="E342" s="13" t="s">
        <v>354</v>
      </c>
      <c r="F342" s="13" t="s">
        <v>8</v>
      </c>
      <c r="G342" s="15">
        <v>50</v>
      </c>
      <c r="H342" s="14" t="s">
        <v>383</v>
      </c>
      <c r="I342" s="108">
        <v>50</v>
      </c>
      <c r="J342" s="109">
        <f t="shared" si="6"/>
        <v>1</v>
      </c>
      <c r="K342" s="14" t="s">
        <v>501</v>
      </c>
      <c r="L342" s="52"/>
      <c r="M342" s="50"/>
    </row>
    <row r="343" spans="1:13" s="44" customFormat="1" ht="43.2" outlineLevel="1" x14ac:dyDescent="0.25">
      <c r="A343" s="10">
        <v>16</v>
      </c>
      <c r="B343" s="42" t="s">
        <v>355</v>
      </c>
      <c r="D343" s="13" t="s">
        <v>149</v>
      </c>
      <c r="E343" s="13" t="s">
        <v>356</v>
      </c>
      <c r="F343" s="13" t="s">
        <v>8</v>
      </c>
      <c r="G343" s="15">
        <v>50</v>
      </c>
      <c r="H343" s="14" t="s">
        <v>383</v>
      </c>
      <c r="I343" s="108">
        <v>0</v>
      </c>
      <c r="J343" s="109">
        <f t="shared" si="6"/>
        <v>0</v>
      </c>
      <c r="K343" s="14" t="s">
        <v>560</v>
      </c>
      <c r="L343" s="52"/>
      <c r="M343" s="50"/>
    </row>
    <row r="344" spans="1:13" s="44" customFormat="1" ht="57.6" outlineLevel="1" x14ac:dyDescent="0.25">
      <c r="A344" s="40">
        <v>16</v>
      </c>
      <c r="B344" s="42" t="s">
        <v>357</v>
      </c>
      <c r="D344" s="13" t="s">
        <v>358</v>
      </c>
      <c r="E344" s="13" t="s">
        <v>486</v>
      </c>
      <c r="F344" s="13" t="s">
        <v>8</v>
      </c>
      <c r="G344" s="15">
        <v>50</v>
      </c>
      <c r="H344" s="14" t="s">
        <v>383</v>
      </c>
      <c r="I344" s="108">
        <v>50</v>
      </c>
      <c r="J344" s="109">
        <f t="shared" si="6"/>
        <v>1</v>
      </c>
      <c r="K344" s="14" t="s">
        <v>501</v>
      </c>
      <c r="M344" s="50"/>
    </row>
    <row r="345" spans="1:13" s="44" customFormat="1" ht="28.8" outlineLevel="1" x14ac:dyDescent="0.25">
      <c r="A345" s="10">
        <v>16</v>
      </c>
      <c r="B345" s="42" t="s">
        <v>359</v>
      </c>
      <c r="C345" s="13" t="s">
        <v>46</v>
      </c>
      <c r="D345" s="13" t="s">
        <v>360</v>
      </c>
      <c r="E345" s="13" t="s">
        <v>41</v>
      </c>
      <c r="F345" s="13" t="s">
        <v>8</v>
      </c>
      <c r="G345" s="15">
        <v>50</v>
      </c>
      <c r="H345" s="14" t="s">
        <v>385</v>
      </c>
      <c r="I345" s="108">
        <v>0</v>
      </c>
      <c r="J345" s="109">
        <f t="shared" si="6"/>
        <v>0</v>
      </c>
      <c r="K345" s="14" t="s">
        <v>560</v>
      </c>
      <c r="L345" s="13"/>
      <c r="M345" s="50"/>
    </row>
    <row r="346" spans="1:13" s="44" customFormat="1" ht="45.75" customHeight="1" outlineLevel="1" x14ac:dyDescent="0.25">
      <c r="A346" s="10">
        <v>16</v>
      </c>
      <c r="B346" s="42" t="s">
        <v>361</v>
      </c>
      <c r="C346" s="13"/>
      <c r="D346" s="13" t="s">
        <v>362</v>
      </c>
      <c r="E346" s="13" t="s">
        <v>474</v>
      </c>
      <c r="F346" s="13" t="s">
        <v>8</v>
      </c>
      <c r="G346" s="15">
        <v>50</v>
      </c>
      <c r="H346" s="14" t="s">
        <v>385</v>
      </c>
      <c r="I346" s="108">
        <v>0</v>
      </c>
      <c r="J346" s="109">
        <f t="shared" si="6"/>
        <v>0</v>
      </c>
      <c r="K346" s="14" t="s">
        <v>560</v>
      </c>
      <c r="L346" s="13"/>
      <c r="M346" s="50"/>
    </row>
    <row r="347" spans="1:13" s="44" customFormat="1" ht="30" customHeight="1" outlineLevel="1" x14ac:dyDescent="0.25">
      <c r="A347" s="10">
        <v>16</v>
      </c>
      <c r="B347" s="42" t="s">
        <v>363</v>
      </c>
      <c r="C347" s="13"/>
      <c r="D347" s="13" t="s">
        <v>364</v>
      </c>
      <c r="E347" s="13" t="s">
        <v>442</v>
      </c>
      <c r="F347" s="13" t="s">
        <v>8</v>
      </c>
      <c r="G347" s="15">
        <v>50</v>
      </c>
      <c r="H347" s="14" t="s">
        <v>385</v>
      </c>
      <c r="I347" s="108">
        <v>0</v>
      </c>
      <c r="J347" s="109">
        <f t="shared" si="6"/>
        <v>0</v>
      </c>
      <c r="K347" s="14" t="s">
        <v>560</v>
      </c>
      <c r="L347" s="13"/>
      <c r="M347" s="50"/>
    </row>
    <row r="348" spans="1:13" s="44" customFormat="1" ht="45" customHeight="1" outlineLevel="1" x14ac:dyDescent="0.25">
      <c r="A348" s="10">
        <v>16</v>
      </c>
      <c r="B348" s="42" t="s">
        <v>365</v>
      </c>
      <c r="C348" s="13"/>
      <c r="D348" s="13" t="s">
        <v>366</v>
      </c>
      <c r="E348" s="13" t="s">
        <v>41</v>
      </c>
      <c r="F348" s="13" t="s">
        <v>8</v>
      </c>
      <c r="G348" s="15">
        <v>50</v>
      </c>
      <c r="H348" s="14" t="s">
        <v>385</v>
      </c>
      <c r="I348" s="108">
        <v>0</v>
      </c>
      <c r="J348" s="109">
        <f t="shared" si="6"/>
        <v>0</v>
      </c>
      <c r="K348" s="14" t="s">
        <v>560</v>
      </c>
      <c r="L348" s="13"/>
      <c r="M348" s="50"/>
    </row>
    <row r="349" spans="1:13" s="44" customFormat="1" ht="45" customHeight="1" outlineLevel="1" x14ac:dyDescent="0.25">
      <c r="A349" s="10">
        <v>16</v>
      </c>
      <c r="B349" s="42" t="s">
        <v>367</v>
      </c>
      <c r="C349" s="13" t="s">
        <v>368</v>
      </c>
      <c r="D349" s="13" t="s">
        <v>487</v>
      </c>
      <c r="E349" s="13" t="s">
        <v>369</v>
      </c>
      <c r="F349" s="47" t="s">
        <v>12</v>
      </c>
      <c r="G349" s="15">
        <v>170</v>
      </c>
      <c r="H349" s="14" t="s">
        <v>384</v>
      </c>
      <c r="I349" s="108">
        <v>163.86</v>
      </c>
      <c r="J349" s="109">
        <f t="shared" si="6"/>
        <v>0.96388235294117652</v>
      </c>
      <c r="K349" s="14" t="s">
        <v>501</v>
      </c>
      <c r="L349" s="13"/>
      <c r="M349" s="50"/>
    </row>
    <row r="350" spans="1:13" s="44" customFormat="1" ht="30" customHeight="1" outlineLevel="1" x14ac:dyDescent="0.25">
      <c r="A350" s="10">
        <v>16</v>
      </c>
      <c r="B350" s="42" t="s">
        <v>370</v>
      </c>
      <c r="C350" s="13"/>
      <c r="D350" s="13" t="s">
        <v>358</v>
      </c>
      <c r="E350" s="13" t="s">
        <v>454</v>
      </c>
      <c r="F350" s="13" t="s">
        <v>8</v>
      </c>
      <c r="G350" s="15">
        <v>30</v>
      </c>
      <c r="H350" s="14" t="s">
        <v>383</v>
      </c>
      <c r="I350" s="108">
        <v>30</v>
      </c>
      <c r="J350" s="109">
        <f t="shared" si="6"/>
        <v>1</v>
      </c>
      <c r="K350" s="14" t="s">
        <v>501</v>
      </c>
      <c r="L350" s="13"/>
      <c r="M350" s="50"/>
    </row>
    <row r="351" spans="1:13" s="44" customFormat="1" ht="43.2" outlineLevel="1" x14ac:dyDescent="0.25">
      <c r="A351" s="10">
        <v>16</v>
      </c>
      <c r="B351" s="42" t="s">
        <v>371</v>
      </c>
      <c r="C351" s="13" t="s">
        <v>59</v>
      </c>
      <c r="D351" s="13" t="s">
        <v>372</v>
      </c>
      <c r="E351" s="13" t="s">
        <v>53</v>
      </c>
      <c r="F351" s="47" t="s">
        <v>10</v>
      </c>
      <c r="G351" s="15">
        <v>100</v>
      </c>
      <c r="H351" s="14" t="s">
        <v>418</v>
      </c>
      <c r="I351" s="108">
        <v>0</v>
      </c>
      <c r="J351" s="109">
        <f t="shared" si="6"/>
        <v>0</v>
      </c>
      <c r="K351" s="14" t="s">
        <v>533</v>
      </c>
      <c r="M351" s="50"/>
    </row>
    <row r="352" spans="1:13" s="44" customFormat="1" ht="60" customHeight="1" outlineLevel="1" x14ac:dyDescent="0.25">
      <c r="A352" s="10">
        <v>16</v>
      </c>
      <c r="B352" s="42" t="s">
        <v>373</v>
      </c>
      <c r="C352" s="13"/>
      <c r="D352" s="13" t="s">
        <v>374</v>
      </c>
      <c r="E352" s="13" t="s">
        <v>53</v>
      </c>
      <c r="F352" s="47" t="s">
        <v>10</v>
      </c>
      <c r="G352" s="15">
        <v>100</v>
      </c>
      <c r="H352" s="14" t="s">
        <v>418</v>
      </c>
      <c r="I352" s="108">
        <v>0</v>
      </c>
      <c r="J352" s="109">
        <f t="shared" si="6"/>
        <v>0</v>
      </c>
      <c r="K352" s="14" t="s">
        <v>533</v>
      </c>
      <c r="L352" s="52"/>
      <c r="M352" s="50"/>
    </row>
    <row r="353" spans="1:13" s="44" customFormat="1" ht="85.2" customHeight="1" outlineLevel="1" x14ac:dyDescent="0.25">
      <c r="A353" s="40">
        <v>16</v>
      </c>
      <c r="B353" s="92" t="s">
        <v>375</v>
      </c>
      <c r="C353" s="38" t="s">
        <v>58</v>
      </c>
      <c r="D353" s="38" t="s">
        <v>376</v>
      </c>
      <c r="E353" s="38" t="s">
        <v>497</v>
      </c>
      <c r="F353" s="54" t="s">
        <v>11</v>
      </c>
      <c r="G353" s="53">
        <v>200</v>
      </c>
      <c r="H353" s="38" t="s">
        <v>432</v>
      </c>
      <c r="I353" s="108">
        <v>0</v>
      </c>
      <c r="J353" s="109">
        <f t="shared" si="6"/>
        <v>0</v>
      </c>
      <c r="K353" s="117" t="s">
        <v>576</v>
      </c>
      <c r="L353" s="77"/>
      <c r="M353" s="50"/>
    </row>
    <row r="354" spans="1:13" s="44" customFormat="1" ht="28.8" outlineLevel="1" x14ac:dyDescent="0.25">
      <c r="A354" s="10">
        <v>16</v>
      </c>
      <c r="B354" s="42" t="s">
        <v>377</v>
      </c>
      <c r="C354" s="13" t="s">
        <v>54</v>
      </c>
      <c r="D354" s="13" t="s">
        <v>417</v>
      </c>
      <c r="E354" s="13" t="s">
        <v>378</v>
      </c>
      <c r="F354" s="13" t="s">
        <v>8</v>
      </c>
      <c r="G354" s="15">
        <v>50</v>
      </c>
      <c r="H354" s="14" t="s">
        <v>383</v>
      </c>
      <c r="I354" s="108">
        <v>50</v>
      </c>
      <c r="J354" s="109">
        <f t="shared" si="6"/>
        <v>1</v>
      </c>
      <c r="K354" s="14" t="s">
        <v>501</v>
      </c>
      <c r="L354" s="52"/>
      <c r="M354" s="50"/>
    </row>
    <row r="355" spans="1:13" s="44" customFormat="1" ht="72" outlineLevel="1" x14ac:dyDescent="0.25">
      <c r="A355" s="10">
        <v>16</v>
      </c>
      <c r="B355" s="42" t="s">
        <v>379</v>
      </c>
      <c r="C355" s="13"/>
      <c r="D355" s="13" t="s">
        <v>380</v>
      </c>
      <c r="E355" s="13" t="s">
        <v>43</v>
      </c>
      <c r="F355" s="47" t="s">
        <v>11</v>
      </c>
      <c r="G355" s="15">
        <v>150</v>
      </c>
      <c r="H355" s="14" t="s">
        <v>385</v>
      </c>
      <c r="I355" s="108">
        <v>0</v>
      </c>
      <c r="J355" s="109">
        <f t="shared" si="6"/>
        <v>0</v>
      </c>
      <c r="K355" s="73" t="s">
        <v>554</v>
      </c>
      <c r="L355" s="52"/>
      <c r="M355" s="50"/>
    </row>
    <row r="356" spans="1:13" s="44" customFormat="1" ht="33" customHeight="1" outlineLevel="1" x14ac:dyDescent="0.25">
      <c r="A356" s="10">
        <v>16</v>
      </c>
      <c r="B356" s="42" t="s">
        <v>381</v>
      </c>
      <c r="C356" s="13" t="s">
        <v>60</v>
      </c>
      <c r="D356" s="13" t="s">
        <v>488</v>
      </c>
      <c r="E356" s="13" t="s">
        <v>489</v>
      </c>
      <c r="F356" s="47" t="s">
        <v>9</v>
      </c>
      <c r="G356" s="15">
        <v>200</v>
      </c>
      <c r="H356" s="14" t="s">
        <v>386</v>
      </c>
      <c r="I356" s="108">
        <v>0</v>
      </c>
      <c r="J356" s="109">
        <f t="shared" si="6"/>
        <v>0</v>
      </c>
      <c r="K356" s="132" t="s">
        <v>559</v>
      </c>
      <c r="L356" s="52"/>
      <c r="M356" s="50"/>
    </row>
    <row r="357" spans="1:13" s="44" customFormat="1" ht="43.2" outlineLevel="1" x14ac:dyDescent="0.25">
      <c r="A357" s="10">
        <v>16</v>
      </c>
      <c r="B357" s="42" t="s">
        <v>382</v>
      </c>
      <c r="C357" s="13" t="s">
        <v>61</v>
      </c>
      <c r="D357" s="13" t="s">
        <v>488</v>
      </c>
      <c r="E357" s="13" t="s">
        <v>489</v>
      </c>
      <c r="F357" s="47" t="s">
        <v>9</v>
      </c>
      <c r="G357" s="15">
        <v>200</v>
      </c>
      <c r="H357" s="14" t="s">
        <v>386</v>
      </c>
      <c r="I357" s="108">
        <v>0</v>
      </c>
      <c r="J357" s="109">
        <f t="shared" si="6"/>
        <v>0</v>
      </c>
      <c r="K357" s="133"/>
      <c r="L357" s="52"/>
      <c r="M357" s="50"/>
    </row>
    <row r="358" spans="1:13" s="44" customFormat="1" ht="43.2" outlineLevel="1" x14ac:dyDescent="0.25">
      <c r="A358" s="10">
        <v>16</v>
      </c>
      <c r="B358" s="70">
        <v>18</v>
      </c>
      <c r="C358" s="13" t="s">
        <v>62</v>
      </c>
      <c r="D358" s="13" t="s">
        <v>488</v>
      </c>
      <c r="E358" s="13" t="s">
        <v>489</v>
      </c>
      <c r="F358" s="47" t="s">
        <v>9</v>
      </c>
      <c r="G358" s="15">
        <v>200</v>
      </c>
      <c r="H358" s="14" t="s">
        <v>386</v>
      </c>
      <c r="I358" s="108">
        <v>0</v>
      </c>
      <c r="J358" s="109">
        <f t="shared" si="6"/>
        <v>0</v>
      </c>
      <c r="K358" s="133"/>
      <c r="L358" s="52"/>
      <c r="M358" s="50"/>
    </row>
    <row r="359" spans="1:13" s="44" customFormat="1" ht="43.2" outlineLevel="1" x14ac:dyDescent="0.25">
      <c r="A359" s="10">
        <v>16</v>
      </c>
      <c r="B359" s="70">
        <v>19</v>
      </c>
      <c r="C359" s="13" t="s">
        <v>70</v>
      </c>
      <c r="D359" s="13" t="s">
        <v>488</v>
      </c>
      <c r="E359" s="13" t="s">
        <v>489</v>
      </c>
      <c r="F359" s="47" t="s">
        <v>9</v>
      </c>
      <c r="G359" s="15">
        <v>200</v>
      </c>
      <c r="H359" s="14" t="s">
        <v>386</v>
      </c>
      <c r="I359" s="108">
        <v>0</v>
      </c>
      <c r="J359" s="109">
        <f t="shared" si="6"/>
        <v>0</v>
      </c>
      <c r="K359" s="133"/>
      <c r="L359" s="56"/>
      <c r="M359" s="50"/>
    </row>
    <row r="360" spans="1:13" s="44" customFormat="1" ht="43.2" outlineLevel="1" x14ac:dyDescent="0.25">
      <c r="A360" s="10">
        <v>16</v>
      </c>
      <c r="B360" s="11">
        <v>20</v>
      </c>
      <c r="C360" s="13" t="s">
        <v>63</v>
      </c>
      <c r="D360" s="13" t="s">
        <v>488</v>
      </c>
      <c r="E360" s="13" t="s">
        <v>489</v>
      </c>
      <c r="F360" s="47" t="s">
        <v>9</v>
      </c>
      <c r="G360" s="15">
        <v>200</v>
      </c>
      <c r="H360" s="14" t="s">
        <v>386</v>
      </c>
      <c r="I360" s="108">
        <v>0</v>
      </c>
      <c r="J360" s="109">
        <f t="shared" si="6"/>
        <v>0</v>
      </c>
      <c r="K360" s="133"/>
      <c r="L360" s="52"/>
      <c r="M360" s="50"/>
    </row>
    <row r="361" spans="1:13" s="44" customFormat="1" ht="43.2" outlineLevel="1" x14ac:dyDescent="0.25">
      <c r="A361" s="10">
        <v>16</v>
      </c>
      <c r="B361" s="11">
        <v>21</v>
      </c>
      <c r="C361" s="13" t="s">
        <v>64</v>
      </c>
      <c r="D361" s="13" t="s">
        <v>488</v>
      </c>
      <c r="E361" s="13" t="s">
        <v>489</v>
      </c>
      <c r="F361" s="47" t="s">
        <v>9</v>
      </c>
      <c r="G361" s="15">
        <v>200</v>
      </c>
      <c r="H361" s="14" t="s">
        <v>386</v>
      </c>
      <c r="I361" s="108">
        <v>0</v>
      </c>
      <c r="J361" s="109">
        <f t="shared" si="6"/>
        <v>0</v>
      </c>
      <c r="K361" s="133"/>
      <c r="M361" s="50"/>
    </row>
    <row r="362" spans="1:13" s="44" customFormat="1" ht="43.2" outlineLevel="1" x14ac:dyDescent="0.25">
      <c r="A362" s="10">
        <v>16</v>
      </c>
      <c r="B362" s="11">
        <v>22</v>
      </c>
      <c r="C362" s="13" t="s">
        <v>65</v>
      </c>
      <c r="D362" s="13" t="s">
        <v>488</v>
      </c>
      <c r="E362" s="13" t="s">
        <v>489</v>
      </c>
      <c r="F362" s="47" t="s">
        <v>9</v>
      </c>
      <c r="G362" s="15">
        <v>200</v>
      </c>
      <c r="H362" s="14" t="s">
        <v>386</v>
      </c>
      <c r="I362" s="108">
        <v>0</v>
      </c>
      <c r="J362" s="109">
        <f t="shared" si="6"/>
        <v>0</v>
      </c>
      <c r="K362" s="134"/>
      <c r="L362" s="52"/>
      <c r="M362" s="50"/>
    </row>
    <row r="363" spans="1:13" s="44" customFormat="1" ht="28.8" outlineLevel="1" x14ac:dyDescent="0.25">
      <c r="A363" s="10">
        <v>16</v>
      </c>
      <c r="B363" s="11">
        <v>23</v>
      </c>
      <c r="C363" s="13" t="s">
        <v>433</v>
      </c>
      <c r="D363" s="13" t="s">
        <v>401</v>
      </c>
      <c r="E363" s="13" t="s">
        <v>434</v>
      </c>
      <c r="F363" s="78" t="s">
        <v>12</v>
      </c>
      <c r="G363" s="15">
        <v>200</v>
      </c>
      <c r="H363" s="14" t="s">
        <v>385</v>
      </c>
      <c r="I363" s="108">
        <v>0</v>
      </c>
      <c r="J363" s="109">
        <f t="shared" si="6"/>
        <v>0</v>
      </c>
      <c r="K363" s="14"/>
      <c r="L363" s="52"/>
      <c r="M363" s="50"/>
    </row>
    <row r="364" spans="1:13" s="44" customFormat="1" ht="18" customHeight="1" collapsed="1" x14ac:dyDescent="0.25">
      <c r="A364" s="16"/>
      <c r="B364" s="11"/>
      <c r="C364" s="13"/>
      <c r="D364" s="13"/>
      <c r="E364" s="17" t="s">
        <v>14</v>
      </c>
      <c r="F364" s="105"/>
      <c r="G364" s="18">
        <f>G9+G30+G51+G75+G94+G115+G129+G158+G183+G203+G221+G233+G266+G307+G327+G340</f>
        <v>47800</v>
      </c>
      <c r="H364" s="106"/>
      <c r="I364" s="104">
        <f>I9+I30+I51+I75+I94+I115+I129+I158+I183+I203+I221+I233+I266+I307+I327+I340</f>
        <v>5619.1893499999996</v>
      </c>
      <c r="J364" s="107">
        <f t="shared" si="6"/>
        <v>0.11755626255230124</v>
      </c>
      <c r="K364" s="106"/>
      <c r="L364" s="14"/>
      <c r="M364" s="18"/>
    </row>
    <row r="365" spans="1:13" x14ac:dyDescent="0.25">
      <c r="J365" s="110"/>
    </row>
    <row r="366" spans="1:13" x14ac:dyDescent="0.25">
      <c r="J366" s="45"/>
    </row>
    <row r="367" spans="1:13" ht="14.4" x14ac:dyDescent="0.25">
      <c r="E367" s="26"/>
      <c r="F367" s="27"/>
      <c r="G367" s="24"/>
      <c r="J367" s="45"/>
      <c r="M367" s="24"/>
    </row>
    <row r="368" spans="1:13" ht="14.4" x14ac:dyDescent="0.35">
      <c r="E368" s="26"/>
      <c r="F368" s="28"/>
      <c r="G368" s="25"/>
      <c r="J368" s="45"/>
      <c r="M368" s="25"/>
    </row>
    <row r="369" spans="5:7" ht="15" x14ac:dyDescent="0.25">
      <c r="E369" s="26"/>
      <c r="F369" s="29"/>
      <c r="G369" s="30"/>
    </row>
    <row r="370" spans="5:7" x14ac:dyDescent="0.25">
      <c r="E370" s="26"/>
      <c r="F370" s="20"/>
      <c r="G370" s="21"/>
    </row>
    <row r="371" spans="5:7" x14ac:dyDescent="0.25">
      <c r="E371" s="26"/>
      <c r="F371" s="20"/>
      <c r="G371" s="21"/>
    </row>
    <row r="372" spans="5:7" x14ac:dyDescent="0.25">
      <c r="E372" s="26"/>
      <c r="F372" s="20"/>
      <c r="G372" s="21"/>
    </row>
  </sheetData>
  <autoFilter ref="A8:N364"/>
  <mergeCells count="7">
    <mergeCell ref="K356:K362"/>
    <mergeCell ref="A340:D340"/>
    <mergeCell ref="L96:L97"/>
    <mergeCell ref="G1:H1"/>
    <mergeCell ref="G2:H2"/>
    <mergeCell ref="G3:H3"/>
    <mergeCell ref="G4:H4"/>
  </mergeCells>
  <phoneticPr fontId="13" type="noConversion"/>
  <printOptions horizontalCentered="1"/>
  <pageMargins left="0.19685039370078741" right="0.19685039370078741" top="0.51181102362204722" bottom="0.59055118110236227" header="0.19685039370078741" footer="0.19685039370078741"/>
  <pageSetup paperSize="9" scale="53" fitToHeight="53" orientation="landscape" useFirstPageNumber="1" r:id="rId1"/>
  <headerFooter alignWithMargins="0">
    <oddFooter>&amp;C&amp;P</oddFooter>
  </headerFooter>
  <rowBreaks count="2" manualBreakCount="2">
    <brk id="79" max="10" man="1"/>
    <brk id="103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Шахматка</vt:lpstr>
      <vt:lpstr>2013</vt:lpstr>
      <vt:lpstr>'2013'!Заголовки_для_печати</vt:lpstr>
      <vt:lpstr>'2013'!Область_печати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2013-08-12T11:12:32Z</cp:lastPrinted>
  <dcterms:created xsi:type="dcterms:W3CDTF">2009-06-17T10:58:00Z</dcterms:created>
  <dcterms:modified xsi:type="dcterms:W3CDTF">2013-08-21T05:15:54Z</dcterms:modified>
</cp:coreProperties>
</file>