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ЕШКОВА\сайт11\"/>
    </mc:Choice>
  </mc:AlternateContent>
  <bookViews>
    <workbookView xWindow="0" yWindow="0" windowWidth="23040" windowHeight="9405" tabRatio="907" activeTab="7"/>
  </bookViews>
  <sheets>
    <sheet name="01_Аварийность" sheetId="1" r:id="rId1"/>
    <sheet name="02_Адмпрактика" sheetId="2" r:id="rId2"/>
    <sheet name="04_неочевидные" sheetId="6" r:id="rId3"/>
    <sheet name="05_Дети" sheetId="7" r:id="rId4"/>
    <sheet name="08_НДУ" sheetId="8" r:id="rId5"/>
    <sheet name="09_водители" sheetId="9" r:id="rId6"/>
    <sheet name="09_водители 2" sheetId="10" r:id="rId7"/>
    <sheet name="10_пешеходы" sheetId="11" r:id="rId8"/>
  </sheets>
  <definedNames>
    <definedName name="Z_5F7C72EB_D9F2_44A6_B23D_458D98ABCA4C_.wvu.Cols" localSheetId="2" hidden="1">'04_неочевидные'!$K:$S</definedName>
    <definedName name="Z_5F7C72EB_D9F2_44A6_B23D_458D98ABCA4C_.wvu.Cols" localSheetId="3" hidden="1">'05_Дети'!#REF!,'05_Дети'!$BF:$BH</definedName>
    <definedName name="Z_5F7C72EB_D9F2_44A6_B23D_458D98ABCA4C_.wvu.Cols" localSheetId="4" hidden="1">'08_НДУ'!$AC:$AE</definedName>
    <definedName name="Z_5F7C72EB_D9F2_44A6_B23D_458D98ABCA4C_.wvu.Cols" localSheetId="5" hidden="1">'09_водители'!$B:$M</definedName>
    <definedName name="Z_5F7C72EB_D9F2_44A6_B23D_458D98ABCA4C_.wvu.Cols" localSheetId="6" hidden="1">'09_водители 2'!$B:$M</definedName>
    <definedName name="Z_5F7C72EB_D9F2_44A6_B23D_458D98ABCA4C_.wvu.Cols" localSheetId="7" hidden="1">'10_пешеходы'!$B:$M</definedName>
    <definedName name="Z_5F7C72EB_D9F2_44A6_B23D_458D98ABCA4C_.wvu.PrintArea" localSheetId="0" hidden="1">'01_Аварийность'!$A$1:$AN$25</definedName>
    <definedName name="Z_5F7C72EB_D9F2_44A6_B23D_458D98ABCA4C_.wvu.PrintArea" localSheetId="2" hidden="1">'04_неочевидные'!$A$1:$AW$13</definedName>
    <definedName name="Z_5F7C72EB_D9F2_44A6_B23D_458D98ABCA4C_.wvu.PrintArea" localSheetId="3" hidden="1">'05_Дети'!$A$1:$EQ$13</definedName>
    <definedName name="Z_5F7C72EB_D9F2_44A6_B23D_458D98ABCA4C_.wvu.PrintArea" localSheetId="4" hidden="1">'08_НДУ'!$1:$37</definedName>
    <definedName name="Z_5F7C72EB_D9F2_44A6_B23D_458D98ABCA4C_.wvu.PrintArea" localSheetId="5" hidden="1">'09_водители'!$A$1:$HA$12</definedName>
    <definedName name="Z_5F7C72EB_D9F2_44A6_B23D_458D98ABCA4C_.wvu.PrintArea" localSheetId="6" hidden="1">'09_водители 2'!$A$1:$CQ$12</definedName>
    <definedName name="Z_5F7C72EB_D9F2_44A6_B23D_458D98ABCA4C_.wvu.PrintArea" localSheetId="7" hidden="1">'10_пешеходы'!$A$1:$DD$10</definedName>
    <definedName name="длогп">#REF!</definedName>
    <definedName name="Запрос_из_Visual_FoxPro_Tables_2" localSheetId="2">'04_неочевидные'!#REF!</definedName>
    <definedName name="Запрос_из_Visual_FoxPro_Tables_2" localSheetId="3">'05_Дети'!#REF!</definedName>
    <definedName name="Запрос_из_Visual_FoxPro_Tables_2" localSheetId="4">'08_НДУ'!#REF!</definedName>
    <definedName name="Запрос_из_Visual_FoxPro_Tables_2" localSheetId="5">'09_водители'!#REF!</definedName>
    <definedName name="Запрос_из_Visual_FoxPro_Tables_2" localSheetId="6">'09_водители 2'!#REF!</definedName>
    <definedName name="Запрос_из_Visual_FoxPro_Tables_2" localSheetId="7">'10_пешеходы'!#REF!</definedName>
    <definedName name="_xlnm.Print_Area" localSheetId="0">'01_Аварийность'!$A$1:$AN$25</definedName>
    <definedName name="_xlnm.Print_Area" localSheetId="1">'02_Адмпрактика'!$A$1:$BQ$7</definedName>
    <definedName name="_xlnm.Print_Area" localSheetId="2">'04_неочевидные'!$A$1:$BO$13</definedName>
    <definedName name="_xlnm.Print_Area" localSheetId="3">'05_Дети'!$A$4:$EZ$13</definedName>
    <definedName name="_xlnm.Print_Area" localSheetId="5">'09_водители'!$A$1:$HK$12</definedName>
    <definedName name="_xlnm.Print_Area" localSheetId="6">'09_водители 2'!$A$1:$CQ$12</definedName>
    <definedName name="_xlnm.Print_Area" localSheetId="7">'10_пешеходы'!$A$1:$EC$10</definedName>
    <definedName name="_xlnm.Print_Area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10" i="11" l="1"/>
  <c r="CO10" i="11"/>
  <c r="CF10" i="11"/>
  <c r="CC10" i="11"/>
  <c r="BT10" i="11"/>
  <c r="BS10" i="11"/>
  <c r="BR10" i="11"/>
  <c r="BQ10" i="11"/>
  <c r="BH10" i="11"/>
  <c r="BI10" i="11"/>
  <c r="AZ10" i="11"/>
  <c r="AY10" i="11"/>
  <c r="BU10" i="11"/>
  <c r="AP10" i="11"/>
  <c r="AM10" i="11"/>
  <c r="AL10" i="11"/>
  <c r="AN10" i="11"/>
  <c r="AE10" i="11"/>
  <c r="AD10" i="11"/>
  <c r="AC10" i="11"/>
  <c r="V10" i="11"/>
  <c r="U10" i="11"/>
  <c r="K10" i="11"/>
  <c r="J10" i="11"/>
  <c r="H10" i="11"/>
  <c r="CU9" i="11"/>
  <c r="CO9" i="11"/>
  <c r="CL9" i="11"/>
  <c r="CF9" i="11"/>
  <c r="CC9" i="11"/>
  <c r="BZ9" i="11"/>
  <c r="BU9" i="11"/>
  <c r="BQ9" i="11"/>
  <c r="BS9" i="11"/>
  <c r="BI9" i="11"/>
  <c r="BH9" i="11"/>
  <c r="BJ9" i="11"/>
  <c r="BA9" i="11"/>
  <c r="AN9" i="11"/>
  <c r="AM9" i="11"/>
  <c r="AL9" i="11"/>
  <c r="AE9" i="11"/>
  <c r="T9" i="11"/>
  <c r="V9" i="11"/>
  <c r="H9" i="11"/>
  <c r="EA6" i="11"/>
  <c r="DW6" i="11"/>
  <c r="DS6" i="11"/>
  <c r="DO6" i="11"/>
  <c r="DK6" i="11"/>
  <c r="DG6" i="11"/>
  <c r="DB6" i="11"/>
  <c r="CX6" i="11"/>
  <c r="CR8" i="11"/>
  <c r="CP6" i="11"/>
  <c r="CO8" i="11"/>
  <c r="CL8" i="11"/>
  <c r="CI8" i="11"/>
  <c r="CF8" i="11"/>
  <c r="CC8" i="11"/>
  <c r="CA6" i="11"/>
  <c r="BZ8" i="11"/>
  <c r="BR8" i="11"/>
  <c r="BJ8" i="11"/>
  <c r="BI8" i="11"/>
  <c r="BF6" i="11"/>
  <c r="BB6" i="11"/>
  <c r="BA8" i="11"/>
  <c r="AY8" i="11"/>
  <c r="AZ8" i="11"/>
  <c r="BT8" i="11"/>
  <c r="AP8" i="11"/>
  <c r="AO8" i="11"/>
  <c r="AN8" i="11"/>
  <c r="AC8" i="11"/>
  <c r="U8" i="11"/>
  <c r="T8" i="11"/>
  <c r="L8" i="11"/>
  <c r="J8" i="11"/>
  <c r="I8" i="11"/>
  <c r="K8" i="11"/>
  <c r="H8" i="11"/>
  <c r="EB6" i="11"/>
  <c r="DX6" i="11"/>
  <c r="DT6" i="11"/>
  <c r="DP6" i="11"/>
  <c r="DL6" i="11"/>
  <c r="DH6" i="11"/>
  <c r="DC6" i="11"/>
  <c r="CY6" i="11"/>
  <c r="CU7" i="11"/>
  <c r="CR7" i="11"/>
  <c r="CO7" i="11"/>
  <c r="CM6" i="11"/>
  <c r="CI7" i="11"/>
  <c r="CF7" i="11"/>
  <c r="BR7" i="11"/>
  <c r="BS7" i="11"/>
  <c r="BQ7" i="11"/>
  <c r="BT7" i="11"/>
  <c r="BV7" i="11" s="1"/>
  <c r="BH7" i="11"/>
  <c r="BJ7" i="11"/>
  <c r="BC6" i="11"/>
  <c r="AY7" i="11"/>
  <c r="BU7" i="11"/>
  <c r="AO7" i="11"/>
  <c r="AL7" i="11"/>
  <c r="AD7" i="11"/>
  <c r="AC7" i="11"/>
  <c r="T7" i="11"/>
  <c r="K7" i="11"/>
  <c r="J7" i="11"/>
  <c r="B6" i="11"/>
  <c r="DZ6" i="11"/>
  <c r="DY6" i="11"/>
  <c r="DV6" i="11"/>
  <c r="DU6" i="11"/>
  <c r="DR6" i="11"/>
  <c r="DQ6" i="11"/>
  <c r="DN6" i="11"/>
  <c r="DM6" i="11"/>
  <c r="DJ6" i="11"/>
  <c r="DI6" i="11"/>
  <c r="DF6" i="11"/>
  <c r="DD6" i="11"/>
  <c r="DA6" i="11"/>
  <c r="CZ6" i="11"/>
  <c r="CW6" i="11"/>
  <c r="CV6" i="11"/>
  <c r="CS6" i="11"/>
  <c r="CN6" i="11"/>
  <c r="CO6" i="11" s="1"/>
  <c r="CJ6" i="11"/>
  <c r="CH6" i="11"/>
  <c r="CI6" i="11" s="1"/>
  <c r="CG6" i="11"/>
  <c r="CE6" i="11"/>
  <c r="CD6" i="11"/>
  <c r="CF6" i="11" s="1"/>
  <c r="BY6" i="11"/>
  <c r="BX6" i="11"/>
  <c r="BP6" i="11"/>
  <c r="BO6" i="11"/>
  <c r="BK6" i="11"/>
  <c r="AV6" i="11"/>
  <c r="AI6" i="11"/>
  <c r="AH6" i="11"/>
  <c r="AA6" i="11"/>
  <c r="Z6" i="11"/>
  <c r="W6" i="11"/>
  <c r="R6" i="11"/>
  <c r="N6" i="11"/>
  <c r="D6" i="11"/>
  <c r="C6" i="11"/>
  <c r="EA5" i="11"/>
  <c r="DS5" i="11"/>
  <c r="DK5" i="11"/>
  <c r="DG5" i="11"/>
  <c r="CE5" i="11"/>
  <c r="AP5" i="11"/>
  <c r="L5" i="11"/>
  <c r="K5" i="11"/>
  <c r="Z4" i="11"/>
  <c r="Q4" i="11"/>
  <c r="EC5" i="11" s="1"/>
  <c r="N4" i="11"/>
  <c r="DH5" i="11" s="1"/>
  <c r="CQ12" i="10"/>
  <c r="CN12" i="10"/>
  <c r="CK12" i="10"/>
  <c r="CE12" i="10"/>
  <c r="CB12" i="10"/>
  <c r="BV12" i="10"/>
  <c r="BS12" i="10"/>
  <c r="BP12" i="10"/>
  <c r="BM12" i="10"/>
  <c r="BG12" i="10"/>
  <c r="BD12" i="10"/>
  <c r="AW12" i="10"/>
  <c r="AT12" i="10"/>
  <c r="AQ12" i="10"/>
  <c r="AN12" i="10"/>
  <c r="AI8" i="10"/>
  <c r="AH12" i="10"/>
  <c r="AE12" i="10"/>
  <c r="Z12" i="10"/>
  <c r="V12" i="10"/>
  <c r="T12" i="10"/>
  <c r="F12" i="10"/>
  <c r="CN11" i="10"/>
  <c r="CF8" i="10"/>
  <c r="CE11" i="10"/>
  <c r="CB11" i="10"/>
  <c r="BY11" i="10"/>
  <c r="BV11" i="10"/>
  <c r="BP11" i="10"/>
  <c r="BL8" i="10"/>
  <c r="BG11" i="10"/>
  <c r="BD11" i="10"/>
  <c r="AZ11" i="10"/>
  <c r="AW11" i="10"/>
  <c r="AR8" i="10"/>
  <c r="AQ11" i="10"/>
  <c r="AN11" i="10"/>
  <c r="AH11" i="10"/>
  <c r="AE11" i="10"/>
  <c r="W11" i="10"/>
  <c r="T11" i="10"/>
  <c r="V11" i="10"/>
  <c r="CO8" i="10"/>
  <c r="CN10" i="10"/>
  <c r="CK10" i="10"/>
  <c r="CH10" i="10"/>
  <c r="CE10" i="10"/>
  <c r="BY10" i="10"/>
  <c r="BQ8" i="10"/>
  <c r="BP10" i="10"/>
  <c r="BM10" i="10"/>
  <c r="BJ10" i="10"/>
  <c r="BG10" i="10"/>
  <c r="AZ10" i="10"/>
  <c r="AV8" i="10"/>
  <c r="AQ10" i="10"/>
  <c r="AN10" i="10"/>
  <c r="AK10" i="10"/>
  <c r="AH10" i="10"/>
  <c r="U10" i="10"/>
  <c r="T10" i="10"/>
  <c r="AA10" i="10"/>
  <c r="CP8" i="10"/>
  <c r="CL8" i="10"/>
  <c r="CI8" i="10"/>
  <c r="CH9" i="10"/>
  <c r="CE9" i="10"/>
  <c r="BZ8" i="10"/>
  <c r="BY9" i="10"/>
  <c r="BV9" i="10"/>
  <c r="BR8" i="10"/>
  <c r="BN8" i="10"/>
  <c r="BK8" i="10"/>
  <c r="BJ9" i="10"/>
  <c r="BB8" i="10"/>
  <c r="AZ9" i="10"/>
  <c r="AW9" i="10"/>
  <c r="AS8" i="10"/>
  <c r="AO8" i="10"/>
  <c r="AL8" i="10"/>
  <c r="AK9" i="10"/>
  <c r="AG8" i="10"/>
  <c r="Z9" i="10"/>
  <c r="V9" i="10"/>
  <c r="U9" i="10"/>
  <c r="CG8" i="10"/>
  <c r="CC8" i="10"/>
  <c r="BX8" i="10"/>
  <c r="BT8" i="10"/>
  <c r="BI8" i="10"/>
  <c r="BH8" i="10"/>
  <c r="BE8" i="10"/>
  <c r="AY8" i="10"/>
  <c r="AU8" i="10"/>
  <c r="AJ8" i="10"/>
  <c r="AF8" i="10"/>
  <c r="S8" i="10"/>
  <c r="O8" i="10"/>
  <c r="CP7" i="10"/>
  <c r="CO7" i="10"/>
  <c r="CM7" i="10"/>
  <c r="CJ7" i="10"/>
  <c r="CG7" i="10"/>
  <c r="CD7" i="10"/>
  <c r="CC7" i="10"/>
  <c r="CA7" i="10"/>
  <c r="BX7" i="10"/>
  <c r="BU7" i="10"/>
  <c r="BR7" i="10"/>
  <c r="BQ7" i="10"/>
  <c r="BO7" i="10"/>
  <c r="BL7" i="10"/>
  <c r="BI7" i="10"/>
  <c r="BF7" i="10"/>
  <c r="BE7" i="10"/>
  <c r="BC7" i="10"/>
  <c r="AY7" i="10"/>
  <c r="AV7" i="10"/>
  <c r="AP7" i="10"/>
  <c r="AS7" i="10" s="1"/>
  <c r="AM7" i="10"/>
  <c r="AL7" i="10"/>
  <c r="AJ7" i="10"/>
  <c r="AG7" i="10"/>
  <c r="AD7" i="10"/>
  <c r="AA7" i="10"/>
  <c r="X7" i="10" s="1"/>
  <c r="Z7" i="10"/>
  <c r="W7" i="10" s="1"/>
  <c r="K7" i="10"/>
  <c r="N6" i="10"/>
  <c r="CL7" i="10" s="1"/>
  <c r="E6" i="10"/>
  <c r="L7" i="10" s="1"/>
  <c r="B6" i="10"/>
  <c r="BA1" i="10"/>
  <c r="HH12" i="9"/>
  <c r="HG12" i="9"/>
  <c r="HJ12" i="9" s="1"/>
  <c r="HD12" i="9"/>
  <c r="GY12" i="9"/>
  <c r="GX12" i="9"/>
  <c r="GW12" i="9"/>
  <c r="GM12" i="9"/>
  <c r="GL12" i="9"/>
  <c r="GN12" i="9"/>
  <c r="GE12" i="9"/>
  <c r="FV12" i="9"/>
  <c r="FS12" i="9"/>
  <c r="FI12" i="9"/>
  <c r="FF12" i="9"/>
  <c r="EW12" i="9"/>
  <c r="ET12" i="9"/>
  <c r="EK12" i="9"/>
  <c r="EH12" i="9"/>
  <c r="DY12" i="9"/>
  <c r="DV12" i="9"/>
  <c r="DR12" i="9"/>
  <c r="DQ12" i="9"/>
  <c r="DI12" i="9"/>
  <c r="DH12" i="9"/>
  <c r="DG12" i="9"/>
  <c r="CX12" i="9"/>
  <c r="CY12" i="9"/>
  <c r="CP12" i="9"/>
  <c r="CO12" i="9"/>
  <c r="CQ12" i="9"/>
  <c r="CC8" i="9"/>
  <c r="BU8" i="9"/>
  <c r="BM12" i="9"/>
  <c r="BI8" i="9"/>
  <c r="BD12" i="9"/>
  <c r="BA12" i="9"/>
  <c r="AX12" i="9"/>
  <c r="AS12" i="9"/>
  <c r="AR12" i="9"/>
  <c r="AK12" i="9"/>
  <c r="AJ12" i="9"/>
  <c r="HC12" i="9"/>
  <c r="U12" i="9"/>
  <c r="T12" i="9"/>
  <c r="AA12" i="9"/>
  <c r="HA12" i="9"/>
  <c r="GO12" i="9"/>
  <c r="L12" i="9"/>
  <c r="L12" i="10" s="1"/>
  <c r="I12" i="9"/>
  <c r="I12" i="10" s="1"/>
  <c r="H12" i="9"/>
  <c r="H12" i="10" s="1"/>
  <c r="G12" i="10"/>
  <c r="E12" i="10"/>
  <c r="X12" i="10" s="1"/>
  <c r="C12" i="10"/>
  <c r="B12" i="10"/>
  <c r="W12" i="10" s="1"/>
  <c r="HG11" i="9"/>
  <c r="HC11" i="9"/>
  <c r="GX11" i="9"/>
  <c r="GW11" i="9"/>
  <c r="HA11" i="9"/>
  <c r="GY11" i="9"/>
  <c r="GP11" i="9"/>
  <c r="GO11" i="9"/>
  <c r="GL11" i="9"/>
  <c r="GN11" i="9"/>
  <c r="GM11" i="9"/>
  <c r="GE11" i="9"/>
  <c r="FZ8" i="9"/>
  <c r="FY11" i="9"/>
  <c r="FV11" i="9"/>
  <c r="FQ8" i="9"/>
  <c r="FP11" i="9"/>
  <c r="FL11" i="9"/>
  <c r="FI11" i="9"/>
  <c r="FF11" i="9"/>
  <c r="FA8" i="9"/>
  <c r="EZ11" i="9"/>
  <c r="EW11" i="9"/>
  <c r="ER8" i="9"/>
  <c r="EQ11" i="9"/>
  <c r="EN11" i="9"/>
  <c r="EK11" i="9"/>
  <c r="EH11" i="9"/>
  <c r="EC8" i="9"/>
  <c r="EB11" i="9"/>
  <c r="DY11" i="9"/>
  <c r="DT8" i="9"/>
  <c r="DQ11" i="9"/>
  <c r="DP11" i="9"/>
  <c r="DM8" i="9"/>
  <c r="DR11" i="9"/>
  <c r="DI11" i="9"/>
  <c r="DH11" i="9"/>
  <c r="DE8" i="9"/>
  <c r="DG11" i="9"/>
  <c r="CW8" i="9"/>
  <c r="CS8" i="9"/>
  <c r="CX11" i="9"/>
  <c r="CO11" i="9"/>
  <c r="CQ11" i="9"/>
  <c r="CP11" i="9"/>
  <c r="CF8" i="9"/>
  <c r="CE8" i="9"/>
  <c r="BY8" i="9"/>
  <c r="BX8" i="9"/>
  <c r="BQ8" i="9"/>
  <c r="BP8" i="9"/>
  <c r="BM11" i="9"/>
  <c r="BE8" i="9"/>
  <c r="BD11" i="9"/>
  <c r="BA11" i="9"/>
  <c r="AR11" i="9"/>
  <c r="AJ11" i="9"/>
  <c r="AI11" i="9"/>
  <c r="X11" i="9"/>
  <c r="W11" i="9"/>
  <c r="T11" i="9"/>
  <c r="P8" i="9"/>
  <c r="GZ11" i="9"/>
  <c r="L11" i="9"/>
  <c r="L11" i="10" s="1"/>
  <c r="K11" i="9"/>
  <c r="H11" i="9"/>
  <c r="H11" i="10" s="1"/>
  <c r="F11" i="10"/>
  <c r="E11" i="10"/>
  <c r="X11" i="10" s="1"/>
  <c r="D11" i="10"/>
  <c r="B11" i="10"/>
  <c r="HF10" i="9"/>
  <c r="HE10" i="9"/>
  <c r="HA10" i="9"/>
  <c r="GW10" i="9"/>
  <c r="GY10" i="9"/>
  <c r="GX10" i="9"/>
  <c r="GP10" i="9"/>
  <c r="GN10" i="9"/>
  <c r="GG8" i="9"/>
  <c r="GL10" i="9"/>
  <c r="GB10" i="9"/>
  <c r="FY10" i="9"/>
  <c r="FS10" i="9"/>
  <c r="FP10" i="9"/>
  <c r="FL10" i="9"/>
  <c r="FI10" i="9"/>
  <c r="FC10" i="9"/>
  <c r="EZ10" i="9"/>
  <c r="ET10" i="9"/>
  <c r="EQ10" i="9"/>
  <c r="EN10" i="9"/>
  <c r="EK10" i="9"/>
  <c r="EE10" i="9"/>
  <c r="EB10" i="9"/>
  <c r="DV10" i="9"/>
  <c r="DP10" i="9"/>
  <c r="DR10" i="9"/>
  <c r="DQ10" i="9"/>
  <c r="DH10" i="9"/>
  <c r="DG10" i="9"/>
  <c r="DI10" i="9"/>
  <c r="CZ10" i="9"/>
  <c r="CY10" i="9"/>
  <c r="CX10" i="9"/>
  <c r="CQ10" i="9"/>
  <c r="CP10" i="9"/>
  <c r="CO10" i="9"/>
  <c r="BM10" i="9"/>
  <c r="BH8" i="9"/>
  <c r="BG10" i="9"/>
  <c r="BD10" i="9"/>
  <c r="AX10" i="9"/>
  <c r="AQ8" i="9"/>
  <c r="AI10" i="9"/>
  <c r="AA10" i="9"/>
  <c r="X10" i="9"/>
  <c r="W10" i="9"/>
  <c r="Y10" i="9" s="1"/>
  <c r="V10" i="9"/>
  <c r="U10" i="9"/>
  <c r="Z10" i="9"/>
  <c r="T10" i="9"/>
  <c r="K10" i="9"/>
  <c r="J10" i="9"/>
  <c r="J10" i="10" s="1"/>
  <c r="G10" i="10"/>
  <c r="E10" i="10"/>
  <c r="X10" i="10" s="1"/>
  <c r="D10" i="10"/>
  <c r="C10" i="10"/>
  <c r="HH9" i="9"/>
  <c r="HE9" i="9"/>
  <c r="GZ9" i="9"/>
  <c r="GY9" i="9"/>
  <c r="GN9" i="9"/>
  <c r="GM9" i="9"/>
  <c r="GJ8" i="9"/>
  <c r="GF8" i="9"/>
  <c r="GE9" i="9"/>
  <c r="GA8" i="9"/>
  <c r="FW8" i="9"/>
  <c r="FT8" i="9"/>
  <c r="FS9" i="9"/>
  <c r="FP9" i="9"/>
  <c r="FO8" i="9"/>
  <c r="FJ8" i="9"/>
  <c r="FG8" i="9"/>
  <c r="FF9" i="9"/>
  <c r="FB8" i="9"/>
  <c r="EX8" i="9"/>
  <c r="EU8" i="9"/>
  <c r="ET9" i="9"/>
  <c r="EQ9" i="9"/>
  <c r="EP8" i="9"/>
  <c r="EL8" i="9"/>
  <c r="EI8" i="9"/>
  <c r="EH9" i="9"/>
  <c r="ED8" i="9"/>
  <c r="DZ8" i="9"/>
  <c r="DW8" i="9"/>
  <c r="DV9" i="9"/>
  <c r="DR9" i="9"/>
  <c r="DG9" i="9"/>
  <c r="DC8" i="9"/>
  <c r="CY9" i="9"/>
  <c r="CX9" i="9"/>
  <c r="CQ9" i="9"/>
  <c r="CP9" i="9"/>
  <c r="BK8" i="9"/>
  <c r="BJ9" i="9"/>
  <c r="BG9" i="9"/>
  <c r="BB8" i="9"/>
  <c r="AX9" i="9"/>
  <c r="AT9" i="9"/>
  <c r="AS9" i="9"/>
  <c r="AH8" i="9"/>
  <c r="AD8" i="9"/>
  <c r="Z9" i="9"/>
  <c r="V9" i="9"/>
  <c r="U9" i="9"/>
  <c r="J9" i="9"/>
  <c r="J9" i="10" s="1"/>
  <c r="G9" i="10"/>
  <c r="D9" i="10"/>
  <c r="C9" i="10"/>
  <c r="GT8" i="9"/>
  <c r="GS8" i="9"/>
  <c r="GK8" i="9"/>
  <c r="GH8" i="9"/>
  <c r="GC8" i="9"/>
  <c r="FU8" i="9"/>
  <c r="FV8" i="9" s="1"/>
  <c r="FN8" i="9"/>
  <c r="FD8" i="9"/>
  <c r="EV8" i="9"/>
  <c r="EW8" i="9" s="1"/>
  <c r="EO8" i="9"/>
  <c r="EF8" i="9"/>
  <c r="DX8" i="9"/>
  <c r="DY8" i="9" s="1"/>
  <c r="DA8" i="9"/>
  <c r="CR8" i="9"/>
  <c r="CJ8" i="9"/>
  <c r="CB8" i="9"/>
  <c r="BT8" i="9"/>
  <c r="BL8" i="9"/>
  <c r="BM8" i="9" s="1"/>
  <c r="AZ8" i="9"/>
  <c r="AW8" i="9"/>
  <c r="AV8" i="9"/>
  <c r="AN8" i="9"/>
  <c r="AM8" i="9"/>
  <c r="AE8" i="9"/>
  <c r="HE8" i="9" s="1"/>
  <c r="S8" i="9"/>
  <c r="O8" i="9"/>
  <c r="G8" i="9"/>
  <c r="C8" i="9"/>
  <c r="C8" i="10" s="1"/>
  <c r="BL7" i="9"/>
  <c r="BK7" i="9"/>
  <c r="BI7" i="9"/>
  <c r="BH7" i="9"/>
  <c r="BF7" i="9"/>
  <c r="BE7" i="9"/>
  <c r="BC7" i="9"/>
  <c r="BB7" i="9"/>
  <c r="AZ7" i="9"/>
  <c r="AY7" i="9"/>
  <c r="AW7" i="9"/>
  <c r="HA7" i="9" s="1"/>
  <c r="AV7" i="9"/>
  <c r="DZ7" i="9" s="1"/>
  <c r="AA7" i="9"/>
  <c r="X7" i="9" s="1"/>
  <c r="Z7" i="9"/>
  <c r="W7" i="9" s="1"/>
  <c r="E6" i="9"/>
  <c r="HF6" i="9" s="1"/>
  <c r="B6" i="9"/>
  <c r="HC6" i="9" s="1"/>
  <c r="AC6" i="9" l="1"/>
  <c r="CI6" i="9"/>
  <c r="DA6" i="9"/>
  <c r="GQ6" i="9"/>
  <c r="K7" i="9"/>
  <c r="DW7" i="9"/>
  <c r="EC7" i="9"/>
  <c r="EI7" i="9"/>
  <c r="GO7" i="9"/>
  <c r="AH8" i="10"/>
  <c r="Y11" i="10"/>
  <c r="CM5" i="11"/>
  <c r="BV10" i="11"/>
  <c r="AF6" i="9"/>
  <c r="CL6" i="9"/>
  <c r="DD6" i="9"/>
  <c r="GT6" i="9"/>
  <c r="L7" i="9"/>
  <c r="DX7" i="9"/>
  <c r="ED7" i="9"/>
  <c r="EJ7" i="9"/>
  <c r="GP7" i="9"/>
  <c r="GN8" i="9"/>
  <c r="HK9" i="9"/>
  <c r="AB10" i="9"/>
  <c r="Y11" i="9"/>
  <c r="AF7" i="10"/>
  <c r="AX7" i="10"/>
  <c r="BK7" i="10"/>
  <c r="BW7" i="10"/>
  <c r="CI7" i="10"/>
  <c r="AW8" i="10"/>
  <c r="AV4" i="11"/>
  <c r="BE4" i="11" s="1"/>
  <c r="BY5" i="11"/>
  <c r="CK5" i="11"/>
  <c r="CQ5" i="11"/>
  <c r="DO5" i="11"/>
  <c r="DW5" i="11"/>
  <c r="BJ8" i="9"/>
  <c r="AT8" i="9"/>
  <c r="G8" i="10"/>
  <c r="HC9" i="9"/>
  <c r="AI9" i="9"/>
  <c r="AC8" i="9"/>
  <c r="HG9" i="9"/>
  <c r="AJ9" i="9"/>
  <c r="AG8" i="9"/>
  <c r="DI9" i="9"/>
  <c r="DF8" i="9"/>
  <c r="HC10" i="9"/>
  <c r="HI10" i="9" s="1"/>
  <c r="AR10" i="9"/>
  <c r="HF11" i="9"/>
  <c r="HI11" i="9" s="1"/>
  <c r="AM8" i="11"/>
  <c r="AJ6" i="11"/>
  <c r="CK8" i="9"/>
  <c r="GD8" i="9"/>
  <c r="B8" i="9"/>
  <c r="B9" i="10"/>
  <c r="W9" i="10" s="1"/>
  <c r="W9" i="9"/>
  <c r="GP9" i="9"/>
  <c r="T9" i="9"/>
  <c r="Q8" i="9"/>
  <c r="HA9" i="9"/>
  <c r="AK8" i="9"/>
  <c r="HH8" i="9"/>
  <c r="HK8" i="9" s="1"/>
  <c r="BC8" i="9"/>
  <c r="BD9" i="9"/>
  <c r="BM9" i="9"/>
  <c r="EE8" i="9"/>
  <c r="EM8" i="9"/>
  <c r="EN9" i="9"/>
  <c r="EW9" i="9"/>
  <c r="GB8" i="9"/>
  <c r="K10" i="10"/>
  <c r="AX11" i="9"/>
  <c r="CZ11" i="9"/>
  <c r="EE12" i="9"/>
  <c r="EN12" i="9"/>
  <c r="FL12" i="9"/>
  <c r="GB12" i="9"/>
  <c r="GP12" i="9"/>
  <c r="BJ8" i="10"/>
  <c r="BG6" i="11"/>
  <c r="V8" i="9"/>
  <c r="CN8" i="9"/>
  <c r="DD8" i="9"/>
  <c r="EJ8" i="9"/>
  <c r="R8" i="9"/>
  <c r="AA9" i="9"/>
  <c r="AB9" i="9" s="1"/>
  <c r="BN8" i="9"/>
  <c r="BV8" i="9"/>
  <c r="CO9" i="9"/>
  <c r="CL8" i="9"/>
  <c r="CU8" i="9"/>
  <c r="DP9" i="9"/>
  <c r="DJ8" i="9"/>
  <c r="DQ9" i="9"/>
  <c r="DN8" i="9"/>
  <c r="GB9" i="9"/>
  <c r="GX9" i="9"/>
  <c r="GU8" i="9"/>
  <c r="B10" i="10"/>
  <c r="W10" i="10" s="1"/>
  <c r="Y10" i="10" s="1"/>
  <c r="H10" i="9"/>
  <c r="H10" i="10" s="1"/>
  <c r="HD10" i="9"/>
  <c r="AJ10" i="9"/>
  <c r="AT10" i="9"/>
  <c r="BJ10" i="9"/>
  <c r="DY10" i="9"/>
  <c r="EH10" i="9"/>
  <c r="FF10" i="9"/>
  <c r="FV10" i="9"/>
  <c r="GE10" i="9"/>
  <c r="GO10" i="9"/>
  <c r="C11" i="10"/>
  <c r="I11" i="9"/>
  <c r="I11" i="10" s="1"/>
  <c r="G11" i="10"/>
  <c r="J11" i="9"/>
  <c r="J11" i="10" s="1"/>
  <c r="HD11" i="9"/>
  <c r="HJ11" i="9" s="1"/>
  <c r="AS11" i="9"/>
  <c r="AT11" i="9"/>
  <c r="HH11" i="9"/>
  <c r="DV11" i="9"/>
  <c r="EE11" i="9"/>
  <c r="ET11" i="9"/>
  <c r="FC11" i="9"/>
  <c r="FS11" i="9"/>
  <c r="GB11" i="9"/>
  <c r="D12" i="10"/>
  <c r="J12" i="9"/>
  <c r="J12" i="10" s="1"/>
  <c r="X12" i="9"/>
  <c r="BG12" i="9"/>
  <c r="BO8" i="10"/>
  <c r="BP9" i="10"/>
  <c r="Y12" i="10"/>
  <c r="Z8" i="9"/>
  <c r="E9" i="10"/>
  <c r="X9" i="10" s="1"/>
  <c r="X9" i="9"/>
  <c r="H9" i="9"/>
  <c r="H9" i="10" s="1"/>
  <c r="E8" i="9"/>
  <c r="DH9" i="9"/>
  <c r="DB8" i="9"/>
  <c r="AS10" i="9"/>
  <c r="HG10" i="9"/>
  <c r="K11" i="10"/>
  <c r="M11" i="9"/>
  <c r="M11" i="10" s="1"/>
  <c r="Z12" i="9"/>
  <c r="AB12" i="9" s="1"/>
  <c r="V12" i="9"/>
  <c r="HF12" i="9"/>
  <c r="HI12" i="9" s="1"/>
  <c r="AI12" i="9"/>
  <c r="AK8" i="10"/>
  <c r="CL7" i="11"/>
  <c r="CK6" i="11"/>
  <c r="AL8" i="11"/>
  <c r="AF6" i="11"/>
  <c r="BI6" i="11"/>
  <c r="AF8" i="9"/>
  <c r="AX8" i="9"/>
  <c r="EG8" i="9"/>
  <c r="FE8" i="9"/>
  <c r="F9" i="10"/>
  <c r="L9" i="9"/>
  <c r="L9" i="10" s="1"/>
  <c r="F8" i="9"/>
  <c r="HD8" i="9"/>
  <c r="CZ9" i="9"/>
  <c r="CT8" i="9"/>
  <c r="CZ8" i="9" s="1"/>
  <c r="DY9" i="9"/>
  <c r="FC8" i="9"/>
  <c r="FK8" i="9"/>
  <c r="FL9" i="9"/>
  <c r="FV9" i="9"/>
  <c r="GL9" i="9"/>
  <c r="GI8" i="9"/>
  <c r="BG11" i="9"/>
  <c r="BJ12" i="9"/>
  <c r="FC12" i="9"/>
  <c r="CH8" i="10"/>
  <c r="BU8" i="10"/>
  <c r="BV10" i="10"/>
  <c r="CJ8" i="10"/>
  <c r="CK11" i="10"/>
  <c r="CV8" i="9"/>
  <c r="DL8" i="9"/>
  <c r="FH8" i="9"/>
  <c r="N8" i="9"/>
  <c r="GO9" i="9"/>
  <c r="AK9" i="9"/>
  <c r="AR9" i="9"/>
  <c r="HF9" i="9"/>
  <c r="AO8" i="9"/>
  <c r="AY8" i="9"/>
  <c r="BR8" i="9"/>
  <c r="BZ8" i="9"/>
  <c r="CG8" i="9"/>
  <c r="EE9" i="9"/>
  <c r="FC9" i="9"/>
  <c r="GM8" i="9"/>
  <c r="GW9" i="9"/>
  <c r="GQ8" i="9"/>
  <c r="HD9" i="9"/>
  <c r="F10" i="10"/>
  <c r="I10" i="9"/>
  <c r="I10" i="10" s="1"/>
  <c r="L10" i="9"/>
  <c r="L10" i="10" s="1"/>
  <c r="HH10" i="9"/>
  <c r="HK10" i="9" s="1"/>
  <c r="AK10" i="9"/>
  <c r="BA10" i="9"/>
  <c r="EW10" i="9"/>
  <c r="D8" i="9"/>
  <c r="J8" i="9" s="1"/>
  <c r="J8" i="10" s="1"/>
  <c r="DU8" i="9"/>
  <c r="ES8" i="9"/>
  <c r="FR8" i="9"/>
  <c r="I9" i="9"/>
  <c r="I9" i="10" s="1"/>
  <c r="AL8" i="9"/>
  <c r="AP8" i="9"/>
  <c r="BA9" i="9"/>
  <c r="BF8" i="9"/>
  <c r="BO8" i="9"/>
  <c r="BS8" i="9"/>
  <c r="BW8" i="9"/>
  <c r="CA8" i="9"/>
  <c r="CD8" i="9"/>
  <c r="CI8" i="9"/>
  <c r="CM8" i="9"/>
  <c r="DK8" i="9"/>
  <c r="DO8" i="9"/>
  <c r="EA8" i="9"/>
  <c r="EB9" i="9"/>
  <c r="EK9" i="9"/>
  <c r="EQ8" i="9"/>
  <c r="EY8" i="9"/>
  <c r="EZ9" i="9"/>
  <c r="FI9" i="9"/>
  <c r="FP8" i="9"/>
  <c r="FX8" i="9"/>
  <c r="FY9" i="9"/>
  <c r="GR8" i="9"/>
  <c r="GV8" i="9"/>
  <c r="GM10" i="9"/>
  <c r="GZ10" i="9"/>
  <c r="Z11" i="9"/>
  <c r="U11" i="9"/>
  <c r="V11" i="9"/>
  <c r="AA11" i="9"/>
  <c r="HE11" i="9"/>
  <c r="AK11" i="9"/>
  <c r="BJ11" i="9"/>
  <c r="CY11" i="9"/>
  <c r="HE12" i="9"/>
  <c r="HK12" i="9" s="1"/>
  <c r="AT12" i="9"/>
  <c r="CZ12" i="9"/>
  <c r="DP12" i="9"/>
  <c r="EB12" i="9"/>
  <c r="EQ12" i="9"/>
  <c r="EZ12" i="9"/>
  <c r="FP12" i="9"/>
  <c r="FY12" i="9"/>
  <c r="BF8" i="10"/>
  <c r="BG9" i="10"/>
  <c r="Z10" i="10"/>
  <c r="AB10" i="10" s="1"/>
  <c r="V10" i="10"/>
  <c r="P8" i="10"/>
  <c r="AC6" i="11"/>
  <c r="BA10" i="11"/>
  <c r="AU6" i="11"/>
  <c r="CR6" i="9"/>
  <c r="GF6" i="9"/>
  <c r="DT7" i="9"/>
  <c r="EF7" i="9"/>
  <c r="GZ7" i="9"/>
  <c r="K9" i="9"/>
  <c r="GZ12" i="9"/>
  <c r="V8" i="10"/>
  <c r="AC8" i="10"/>
  <c r="AH9" i="10"/>
  <c r="AW10" i="10"/>
  <c r="AM8" i="10"/>
  <c r="BM11" i="10"/>
  <c r="U12" i="10"/>
  <c r="AA12" i="10"/>
  <c r="AB12" i="10" s="1"/>
  <c r="DZ5" i="11"/>
  <c r="DV5" i="11"/>
  <c r="DR5" i="11"/>
  <c r="DN5" i="11"/>
  <c r="DJ5" i="11"/>
  <c r="DF5" i="11"/>
  <c r="CP5" i="11"/>
  <c r="CJ5" i="11"/>
  <c r="CD5" i="11"/>
  <c r="BX5" i="11"/>
  <c r="AO5" i="11"/>
  <c r="AS4" i="11"/>
  <c r="W4" i="11"/>
  <c r="AF4" i="11"/>
  <c r="EB5" i="11"/>
  <c r="DT5" i="11"/>
  <c r="DL5" i="11"/>
  <c r="CS5" i="11"/>
  <c r="CG5" i="11"/>
  <c r="BT5" i="11"/>
  <c r="DP5" i="11"/>
  <c r="DX5" i="11"/>
  <c r="CA5" i="11"/>
  <c r="AP8" i="10"/>
  <c r="AQ9" i="10"/>
  <c r="BM8" i="10"/>
  <c r="BN4" i="11"/>
  <c r="AL6" i="9"/>
  <c r="DJ6" i="9"/>
  <c r="AO6" i="9"/>
  <c r="CU6" i="9"/>
  <c r="DM6" i="9"/>
  <c r="GI6" i="9"/>
  <c r="DU7" i="9"/>
  <c r="EA7" i="9"/>
  <c r="EG7" i="9"/>
  <c r="K12" i="9"/>
  <c r="W12" i="9"/>
  <c r="CD8" i="10"/>
  <c r="CM8" i="10"/>
  <c r="CN9" i="10"/>
  <c r="K6" i="11"/>
  <c r="AP7" i="11"/>
  <c r="AQ7" i="11" s="1"/>
  <c r="O6" i="11"/>
  <c r="U7" i="11"/>
  <c r="V7" i="11"/>
  <c r="S6" i="11"/>
  <c r="V8" i="11"/>
  <c r="P6" i="11"/>
  <c r="BH8" i="11"/>
  <c r="BE6" i="11"/>
  <c r="BU8" i="11"/>
  <c r="BV8" i="11" s="1"/>
  <c r="BQ8" i="11"/>
  <c r="I9" i="11"/>
  <c r="K9" i="11"/>
  <c r="J9" i="11"/>
  <c r="L9" i="11"/>
  <c r="G6" i="11"/>
  <c r="Z8" i="10"/>
  <c r="T9" i="10"/>
  <c r="Q8" i="10"/>
  <c r="AD8" i="10"/>
  <c r="AE9" i="10"/>
  <c r="AN9" i="10"/>
  <c r="AT8" i="10"/>
  <c r="BC8" i="10"/>
  <c r="BD9" i="10"/>
  <c r="BM9" i="10"/>
  <c r="BS8" i="10"/>
  <c r="CA8" i="10"/>
  <c r="CB9" i="10"/>
  <c r="CK9" i="10"/>
  <c r="CQ8" i="10"/>
  <c r="AE10" i="10"/>
  <c r="AT10" i="10"/>
  <c r="BD10" i="10"/>
  <c r="BS10" i="10"/>
  <c r="CB10" i="10"/>
  <c r="CQ10" i="10"/>
  <c r="Z11" i="10"/>
  <c r="U11" i="10"/>
  <c r="AA11" i="10"/>
  <c r="AK11" i="10"/>
  <c r="AT11" i="10"/>
  <c r="BJ11" i="10"/>
  <c r="BS11" i="10"/>
  <c r="CH11" i="10"/>
  <c r="CQ11" i="10"/>
  <c r="AK12" i="10"/>
  <c r="AZ12" i="10"/>
  <c r="BJ12" i="10"/>
  <c r="BY12" i="10"/>
  <c r="CH12" i="10"/>
  <c r="AM7" i="11"/>
  <c r="AG6" i="11"/>
  <c r="AN7" i="11"/>
  <c r="AK6" i="11"/>
  <c r="AT6" i="11"/>
  <c r="AZ7" i="11"/>
  <c r="BA7" i="11"/>
  <c r="AX6" i="11"/>
  <c r="BD6" i="11"/>
  <c r="CC7" i="11"/>
  <c r="CB6" i="11"/>
  <c r="N8" i="10"/>
  <c r="R8" i="10"/>
  <c r="AA9" i="10"/>
  <c r="AB9" i="10" s="1"/>
  <c r="AT9" i="10"/>
  <c r="AX8" i="10"/>
  <c r="BS9" i="10"/>
  <c r="BW8" i="10"/>
  <c r="BY8" i="10" s="1"/>
  <c r="CQ9" i="10"/>
  <c r="BW1" i="11"/>
  <c r="DE1" i="11"/>
  <c r="BZ6" i="11"/>
  <c r="L7" i="11"/>
  <c r="I7" i="11"/>
  <c r="F6" i="11"/>
  <c r="AE7" i="11"/>
  <c r="Y6" i="11"/>
  <c r="BT9" i="11"/>
  <c r="BV9" i="11" s="1"/>
  <c r="AS6" i="11"/>
  <c r="AZ9" i="11"/>
  <c r="AW6" i="11"/>
  <c r="BR9" i="11"/>
  <c r="BL6" i="11"/>
  <c r="BR6" i="11" s="1"/>
  <c r="AC7" i="10"/>
  <c r="AI7" i="10"/>
  <c r="AO7" i="10"/>
  <c r="AR7" i="10" s="1"/>
  <c r="AU7" i="10"/>
  <c r="BB7" i="10"/>
  <c r="BH7" i="10"/>
  <c r="BN7" i="10"/>
  <c r="BT7" i="10"/>
  <c r="BZ7" i="10"/>
  <c r="CF7" i="10"/>
  <c r="AO6" i="11"/>
  <c r="CU8" i="11"/>
  <c r="CT6" i="11"/>
  <c r="H7" i="11"/>
  <c r="E6" i="11"/>
  <c r="M7" i="11"/>
  <c r="M8" i="11"/>
  <c r="AD8" i="11"/>
  <c r="X6" i="11"/>
  <c r="AE8" i="11"/>
  <c r="AB6" i="11"/>
  <c r="AQ8" i="11"/>
  <c r="BS8" i="11"/>
  <c r="BM6" i="11"/>
  <c r="AO9" i="11"/>
  <c r="AC9" i="11"/>
  <c r="AD9" i="11"/>
  <c r="BJ10" i="11"/>
  <c r="CL10" i="11"/>
  <c r="CU10" i="11"/>
  <c r="AI4" i="11"/>
  <c r="BU5" i="11"/>
  <c r="CB5" i="11"/>
  <c r="CH5" i="11"/>
  <c r="CN5" i="11"/>
  <c r="CT5" i="11"/>
  <c r="DI5" i="11"/>
  <c r="DM5" i="11"/>
  <c r="DQ5" i="11"/>
  <c r="DU5" i="11"/>
  <c r="DY5" i="11"/>
  <c r="BZ7" i="11"/>
  <c r="AP9" i="11"/>
  <c r="U9" i="11"/>
  <c r="CI9" i="11"/>
  <c r="CR9" i="11"/>
  <c r="I10" i="11"/>
  <c r="L10" i="11"/>
  <c r="M10" i="11" s="1"/>
  <c r="AO10" i="11"/>
  <c r="AQ10" i="11" s="1"/>
  <c r="T10" i="11"/>
  <c r="Q6" i="11"/>
  <c r="BN6" i="11"/>
  <c r="CQ6" i="11"/>
  <c r="BI7" i="11"/>
  <c r="EC6" i="11"/>
  <c r="AY9" i="11"/>
  <c r="BZ10" i="11"/>
  <c r="CI10" i="11"/>
  <c r="M9" i="11" l="1"/>
  <c r="AQ9" i="11"/>
  <c r="AB11" i="10"/>
  <c r="HI9" i="9"/>
  <c r="K8" i="9"/>
  <c r="M8" i="9" s="1"/>
  <c r="M8" i="10" s="1"/>
  <c r="HJ10" i="9"/>
  <c r="BQ6" i="11"/>
  <c r="AZ6" i="11"/>
  <c r="U8" i="10"/>
  <c r="AA8" i="10"/>
  <c r="AB8" i="10" s="1"/>
  <c r="K9" i="10"/>
  <c r="M9" i="9"/>
  <c r="M9" i="10" s="1"/>
  <c r="DG8" i="9"/>
  <c r="T6" i="11"/>
  <c r="BS6" i="11"/>
  <c r="FY8" i="9"/>
  <c r="AR8" i="9"/>
  <c r="FI8" i="9"/>
  <c r="CK8" i="10"/>
  <c r="EH8" i="9"/>
  <c r="GE8" i="9"/>
  <c r="HG8" i="9"/>
  <c r="HJ8" i="9" s="1"/>
  <c r="AJ8" i="9"/>
  <c r="DH8" i="9"/>
  <c r="H6" i="11"/>
  <c r="BT6" i="11"/>
  <c r="AY6" i="11"/>
  <c r="CB8" i="10"/>
  <c r="BD8" i="10"/>
  <c r="AE8" i="10"/>
  <c r="J6" i="11"/>
  <c r="BH6" i="11"/>
  <c r="V6" i="11"/>
  <c r="CN8" i="10"/>
  <c r="AQ8" i="10"/>
  <c r="BG8" i="10"/>
  <c r="GY8" i="9"/>
  <c r="EZ8" i="9"/>
  <c r="BG8" i="9"/>
  <c r="D8" i="10"/>
  <c r="GZ8" i="9"/>
  <c r="GO8" i="9"/>
  <c r="GL8" i="9"/>
  <c r="FL8" i="9"/>
  <c r="F8" i="10"/>
  <c r="I8" i="9"/>
  <c r="I8" i="10" s="1"/>
  <c r="L8" i="9"/>
  <c r="L8" i="10" s="1"/>
  <c r="BP8" i="10"/>
  <c r="HK11" i="9"/>
  <c r="GX8" i="9"/>
  <c r="DQ8" i="9"/>
  <c r="CX8" i="9"/>
  <c r="Y9" i="9"/>
  <c r="GW8" i="9"/>
  <c r="DP8" i="9"/>
  <c r="AE6" i="11"/>
  <c r="CC6" i="11"/>
  <c r="K12" i="10"/>
  <c r="M12" i="9"/>
  <c r="M12" i="10" s="1"/>
  <c r="AN8" i="10"/>
  <c r="AS8" i="9"/>
  <c r="ET8" i="9"/>
  <c r="K8" i="10"/>
  <c r="FF8" i="9"/>
  <c r="E8" i="10"/>
  <c r="X8" i="10" s="1"/>
  <c r="X8" i="9"/>
  <c r="H8" i="9"/>
  <c r="H8" i="10" s="1"/>
  <c r="B8" i="10"/>
  <c r="W8" i="10" s="1"/>
  <c r="Y8" i="10" s="1"/>
  <c r="W8" i="9"/>
  <c r="AM6" i="11"/>
  <c r="HC8" i="9"/>
  <c r="BU6" i="11"/>
  <c r="CU6" i="11"/>
  <c r="AP6" i="11"/>
  <c r="DR8" i="9"/>
  <c r="DV8" i="9"/>
  <c r="HF8" i="9"/>
  <c r="AI8" i="9"/>
  <c r="U8" i="9"/>
  <c r="AA8" i="9"/>
  <c r="AB8" i="9" s="1"/>
  <c r="CQ8" i="9"/>
  <c r="EN8" i="9"/>
  <c r="CR6" i="11"/>
  <c r="AQ6" i="11"/>
  <c r="I6" i="11"/>
  <c r="L6" i="11"/>
  <c r="M6" i="11" s="1"/>
  <c r="AL6" i="11"/>
  <c r="BA6" i="11"/>
  <c r="AN6" i="11"/>
  <c r="T8" i="10"/>
  <c r="CE8" i="10"/>
  <c r="Y12" i="9"/>
  <c r="GD7" i="9"/>
  <c r="FX7" i="9"/>
  <c r="FR7" i="9"/>
  <c r="FK7" i="9"/>
  <c r="FE7" i="9"/>
  <c r="EY7" i="9"/>
  <c r="ES7" i="9"/>
  <c r="EM7" i="9"/>
  <c r="GA7" i="9"/>
  <c r="FO7" i="9"/>
  <c r="FB7" i="9"/>
  <c r="EP7" i="9"/>
  <c r="FH7" i="9"/>
  <c r="FU7" i="9"/>
  <c r="EV7" i="9"/>
  <c r="AD6" i="11"/>
  <c r="U6" i="11"/>
  <c r="BK4" i="11"/>
  <c r="BB4" i="11"/>
  <c r="GC7" i="9"/>
  <c r="FW7" i="9"/>
  <c r="FJ7" i="9"/>
  <c r="FD7" i="9"/>
  <c r="ER7" i="9"/>
  <c r="EL7" i="9"/>
  <c r="FQ7" i="9"/>
  <c r="EX7" i="9"/>
  <c r="FN7" i="9"/>
  <c r="FA7" i="9"/>
  <c r="EO7" i="9"/>
  <c r="FT7" i="9"/>
  <c r="FG7" i="9"/>
  <c r="FZ7" i="9"/>
  <c r="EU7" i="9"/>
  <c r="AB11" i="9"/>
  <c r="EB8" i="9"/>
  <c r="CP8" i="9"/>
  <c r="FS8" i="9"/>
  <c r="CY8" i="9"/>
  <c r="BV8" i="10"/>
  <c r="CL6" i="11"/>
  <c r="AZ8" i="10"/>
  <c r="CO8" i="9"/>
  <c r="EK8" i="9"/>
  <c r="BJ6" i="11"/>
  <c r="M10" i="9"/>
  <c r="M10" i="10" s="1"/>
  <c r="BD8" i="9"/>
  <c r="GP8" i="9"/>
  <c r="T8" i="9"/>
  <c r="HA8" i="9"/>
  <c r="Y9" i="10"/>
  <c r="DI8" i="9"/>
  <c r="HJ9" i="9"/>
  <c r="BA8" i="9"/>
  <c r="BV6" i="11" l="1"/>
  <c r="HI8" i="9"/>
  <c r="Y8" i="9"/>
  <c r="HH13" i="8" l="1"/>
  <c r="HE13" i="8"/>
  <c r="HB13" i="8"/>
  <c r="GY13" i="8"/>
  <c r="GV13" i="8"/>
  <c r="GS13" i="8"/>
  <c r="GN9" i="8"/>
  <c r="GM13" i="8"/>
  <c r="GJ13" i="8"/>
  <c r="GG13" i="8"/>
  <c r="GA13" i="8"/>
  <c r="FX13" i="8"/>
  <c r="FO13" i="8"/>
  <c r="FK13" i="8"/>
  <c r="FE13" i="8"/>
  <c r="FB13" i="8"/>
  <c r="EY13" i="8"/>
  <c r="EV13" i="8"/>
  <c r="ES13" i="8"/>
  <c r="EP13" i="8"/>
  <c r="EM13" i="8"/>
  <c r="EJ13" i="8"/>
  <c r="ED13" i="8"/>
  <c r="DW13" i="8"/>
  <c r="DO13" i="8"/>
  <c r="DQ13" i="8" s="1"/>
  <c r="DN13" i="8"/>
  <c r="DR13" i="8"/>
  <c r="DF9" i="8"/>
  <c r="DA13" i="8"/>
  <c r="CX13" i="8"/>
  <c r="CW13" i="8"/>
  <c r="DD13" i="8"/>
  <c r="DP13" i="8"/>
  <c r="CN13" i="8"/>
  <c r="CH13" i="8"/>
  <c r="BV13" i="8"/>
  <c r="BU13" i="8"/>
  <c r="BW13" i="8" s="1"/>
  <c r="BT13" i="8"/>
  <c r="BS13" i="8"/>
  <c r="BX13" i="8"/>
  <c r="BR13" i="8"/>
  <c r="BE13" i="8"/>
  <c r="BD13" i="8"/>
  <c r="BC13" i="8"/>
  <c r="BB13" i="8"/>
  <c r="BH13" i="8"/>
  <c r="AQ13" i="8"/>
  <c r="AM13" i="8"/>
  <c r="AS13" i="8"/>
  <c r="AD13" i="8"/>
  <c r="AE13" i="8" s="1"/>
  <c r="AC13" i="8"/>
  <c r="X13" i="8"/>
  <c r="W13" i="8"/>
  <c r="V13" i="8"/>
  <c r="Z13" i="8"/>
  <c r="T13" i="8"/>
  <c r="K13" i="8"/>
  <c r="J13" i="8"/>
  <c r="HE12" i="8"/>
  <c r="HB12" i="8"/>
  <c r="GY12" i="8"/>
  <c r="GV12" i="8"/>
  <c r="GS12" i="8"/>
  <c r="GP12" i="8"/>
  <c r="GM12" i="8"/>
  <c r="GH9" i="8"/>
  <c r="GG12" i="8"/>
  <c r="GD12" i="8"/>
  <c r="FX12" i="8"/>
  <c r="DV12" i="8"/>
  <c r="FR12" i="8"/>
  <c r="FO12" i="8"/>
  <c r="FI9" i="8"/>
  <c r="FH12" i="8"/>
  <c r="FE12" i="8"/>
  <c r="FB12" i="8"/>
  <c r="EY12" i="8"/>
  <c r="EV12" i="8"/>
  <c r="ES12" i="8"/>
  <c r="EP12" i="8"/>
  <c r="EK9" i="8"/>
  <c r="EJ12" i="8"/>
  <c r="EG12" i="8"/>
  <c r="ED12" i="8"/>
  <c r="DP12" i="8"/>
  <c r="DO12" i="8"/>
  <c r="DL12" i="8"/>
  <c r="DD12" i="8"/>
  <c r="CY12" i="8"/>
  <c r="CW12" i="8"/>
  <c r="CN12" i="8"/>
  <c r="CM12" i="8"/>
  <c r="CI12" i="8"/>
  <c r="CG12" i="8"/>
  <c r="CH12" i="8"/>
  <c r="BS12" i="8"/>
  <c r="BR12" i="8"/>
  <c r="BY12" i="8"/>
  <c r="BX12" i="8"/>
  <c r="BZ12" i="8" s="1"/>
  <c r="BF12" i="8"/>
  <c r="BD12" i="8"/>
  <c r="BB12" i="8"/>
  <c r="AQ12" i="8"/>
  <c r="AP12" i="8"/>
  <c r="AO12" i="8"/>
  <c r="AS12" i="8"/>
  <c r="AD12" i="8"/>
  <c r="AE12" i="8" s="1"/>
  <c r="AC12" i="8"/>
  <c r="Z12" i="8"/>
  <c r="V12" i="8"/>
  <c r="I12" i="8"/>
  <c r="H12" i="8"/>
  <c r="L12" i="8"/>
  <c r="HH11" i="8"/>
  <c r="GY11" i="8"/>
  <c r="GJ11" i="8"/>
  <c r="GG11" i="8"/>
  <c r="GA11" i="8"/>
  <c r="FX11" i="8"/>
  <c r="FU11" i="8"/>
  <c r="FO11" i="8"/>
  <c r="FK11" i="8"/>
  <c r="FH11" i="8"/>
  <c r="FG9" i="8"/>
  <c r="FC9" i="8"/>
  <c r="FB11" i="8"/>
  <c r="EY11" i="8"/>
  <c r="ET9" i="8"/>
  <c r="EM11" i="8"/>
  <c r="EJ11" i="8"/>
  <c r="EE9" i="8"/>
  <c r="EA11" i="8"/>
  <c r="DM11" i="8"/>
  <c r="DN11" i="8"/>
  <c r="DL11" i="8"/>
  <c r="DR11" i="8"/>
  <c r="DC11" i="8"/>
  <c r="DE11" i="8" s="1"/>
  <c r="CX11" i="8"/>
  <c r="CW11" i="8"/>
  <c r="DD11" i="8"/>
  <c r="CY11" i="8"/>
  <c r="DO11" i="8"/>
  <c r="CN11" i="8"/>
  <c r="CK11" i="8"/>
  <c r="CI11" i="8"/>
  <c r="CG11" i="8"/>
  <c r="BV11" i="8"/>
  <c r="BT11" i="8"/>
  <c r="BX11" i="8"/>
  <c r="BR11" i="8"/>
  <c r="BH11" i="8"/>
  <c r="AQ11" i="8"/>
  <c r="AN11" i="8"/>
  <c r="AM11" i="8"/>
  <c r="AT11" i="8"/>
  <c r="AO11" i="8"/>
  <c r="AD11" i="8"/>
  <c r="AE11" i="8" s="1"/>
  <c r="AC11" i="8"/>
  <c r="AA11" i="8"/>
  <c r="X11" i="8"/>
  <c r="T11" i="8"/>
  <c r="P9" i="8"/>
  <c r="L11" i="8"/>
  <c r="K11" i="8"/>
  <c r="J11" i="8"/>
  <c r="I11" i="8"/>
  <c r="BF11" i="8"/>
  <c r="HH10" i="8"/>
  <c r="HE10" i="8"/>
  <c r="GY10" i="8"/>
  <c r="GT9" i="8"/>
  <c r="GS10" i="8"/>
  <c r="GP10" i="8"/>
  <c r="GM10" i="8"/>
  <c r="GA10" i="8"/>
  <c r="FU10" i="8"/>
  <c r="FR10" i="8"/>
  <c r="FK10" i="8"/>
  <c r="FH10" i="8"/>
  <c r="FB10" i="8"/>
  <c r="EZ9" i="8"/>
  <c r="EW9" i="8"/>
  <c r="EV10" i="8"/>
  <c r="ES10" i="8"/>
  <c r="EP10" i="8"/>
  <c r="EJ10" i="8"/>
  <c r="DS10" i="8"/>
  <c r="DP10" i="8"/>
  <c r="DM10" i="8"/>
  <c r="DL10" i="8"/>
  <c r="DD10" i="8"/>
  <c r="CW10" i="8"/>
  <c r="DC10" i="8"/>
  <c r="DE10" i="8" s="1"/>
  <c r="CN10" i="8"/>
  <c r="CM10" i="8"/>
  <c r="CO10" i="8" s="1"/>
  <c r="CI10" i="8"/>
  <c r="CH10" i="8"/>
  <c r="CG10" i="8"/>
  <c r="BX10" i="8"/>
  <c r="BV10" i="8"/>
  <c r="BT10" i="8"/>
  <c r="BF10" i="8"/>
  <c r="BE10" i="8"/>
  <c r="BG10" i="8" s="1"/>
  <c r="BB10" i="8"/>
  <c r="AT10" i="8"/>
  <c r="AQ10" i="8"/>
  <c r="AO10" i="8"/>
  <c r="AM10" i="8"/>
  <c r="AS10" i="8"/>
  <c r="AU10" i="8" s="1"/>
  <c r="AD10" i="8"/>
  <c r="AE10" i="8" s="1"/>
  <c r="AC10" i="8"/>
  <c r="AC9" i="8" s="1"/>
  <c r="X10" i="8"/>
  <c r="V10" i="8"/>
  <c r="Z10" i="8"/>
  <c r="T10" i="8"/>
  <c r="L10" i="8"/>
  <c r="J10" i="8"/>
  <c r="I10" i="8"/>
  <c r="K10" i="8"/>
  <c r="M10" i="8" s="1"/>
  <c r="HG9" i="8"/>
  <c r="HF9" i="8"/>
  <c r="HC9" i="8"/>
  <c r="GZ9" i="8"/>
  <c r="GX9" i="8"/>
  <c r="GR9" i="8"/>
  <c r="GL9" i="8"/>
  <c r="GF9" i="8"/>
  <c r="GB9" i="8"/>
  <c r="FZ9" i="8"/>
  <c r="FV9" i="8"/>
  <c r="FP9" i="8"/>
  <c r="FJ9" i="8"/>
  <c r="FF9" i="8"/>
  <c r="FA9" i="8"/>
  <c r="EU9" i="8"/>
  <c r="EQ9" i="8"/>
  <c r="EO9" i="8"/>
  <c r="EL9" i="8"/>
  <c r="EI9" i="8"/>
  <c r="EH9" i="8"/>
  <c r="DZ9" i="8"/>
  <c r="DY9" i="8"/>
  <c r="DH9" i="8"/>
  <c r="CV9" i="8"/>
  <c r="CT9" i="8"/>
  <c r="CR9" i="8"/>
  <c r="CF9" i="8"/>
  <c r="CE9" i="8"/>
  <c r="CC9" i="8"/>
  <c r="CB9" i="8"/>
  <c r="CM9" i="8" s="1"/>
  <c r="CA9" i="8"/>
  <c r="BQ9" i="8"/>
  <c r="BP9" i="8"/>
  <c r="BO9" i="8"/>
  <c r="BM9" i="8"/>
  <c r="BL9" i="8"/>
  <c r="AZ9" i="8"/>
  <c r="AX9" i="8"/>
  <c r="AV9" i="8"/>
  <c r="AL9" i="8"/>
  <c r="AJ9" i="8"/>
  <c r="AI9" i="8"/>
  <c r="AH9" i="8"/>
  <c r="S9" i="8"/>
  <c r="R9" i="8"/>
  <c r="Q9" i="8"/>
  <c r="O9" i="8"/>
  <c r="Z9" i="8" s="1"/>
  <c r="N9" i="8"/>
  <c r="G9" i="8"/>
  <c r="F9" i="8"/>
  <c r="C9" i="8"/>
  <c r="B9" i="8"/>
  <c r="HG8" i="8"/>
  <c r="HF8" i="8"/>
  <c r="HD8" i="8"/>
  <c r="HC8" i="8"/>
  <c r="HA8" i="8"/>
  <c r="GZ8" i="8"/>
  <c r="GX8" i="8"/>
  <c r="GW8" i="8"/>
  <c r="GU8" i="8"/>
  <c r="GT8" i="8"/>
  <c r="GR8" i="8"/>
  <c r="GQ8" i="8"/>
  <c r="GO8" i="8"/>
  <c r="GN8" i="8"/>
  <c r="GL8" i="8"/>
  <c r="GK8" i="8"/>
  <c r="GI8" i="8"/>
  <c r="GH8" i="8"/>
  <c r="GF8" i="8"/>
  <c r="GE8" i="8"/>
  <c r="GC8" i="8"/>
  <c r="GB8" i="8"/>
  <c r="FZ8" i="8"/>
  <c r="FY8" i="8"/>
  <c r="FW8" i="8"/>
  <c r="FV8" i="8"/>
  <c r="FT8" i="8"/>
  <c r="FS8" i="8"/>
  <c r="FQ8" i="8"/>
  <c r="FP8" i="8"/>
  <c r="FN8" i="8"/>
  <c r="FM8" i="8"/>
  <c r="FJ8" i="8"/>
  <c r="FI8" i="8"/>
  <c r="FG8" i="8"/>
  <c r="FF8" i="8"/>
  <c r="FD8" i="8"/>
  <c r="FC8" i="8"/>
  <c r="FA8" i="8"/>
  <c r="EZ8" i="8"/>
  <c r="EX8" i="8"/>
  <c r="EW8" i="8"/>
  <c r="EU8" i="8"/>
  <c r="ET8" i="8"/>
  <c r="ER8" i="8"/>
  <c r="EQ8" i="8"/>
  <c r="EO8" i="8"/>
  <c r="EN8" i="8"/>
  <c r="EL8" i="8"/>
  <c r="EK8" i="8"/>
  <c r="EI8" i="8"/>
  <c r="EH8" i="8"/>
  <c r="EF8" i="8"/>
  <c r="EE8" i="8"/>
  <c r="EC8" i="8"/>
  <c r="EB8" i="8"/>
  <c r="DZ8" i="8"/>
  <c r="DY8" i="8"/>
  <c r="DW8" i="8"/>
  <c r="DV8" i="8"/>
  <c r="DA8" i="8"/>
  <c r="CZ8" i="8"/>
  <c r="CN8" i="8"/>
  <c r="CM8" i="8"/>
  <c r="CK8" i="8"/>
  <c r="CJ8" i="8"/>
  <c r="BY8" i="8"/>
  <c r="BX8" i="8"/>
  <c r="BV8" i="8"/>
  <c r="BU8" i="8"/>
  <c r="BI8" i="8"/>
  <c r="BH8" i="8"/>
  <c r="BF8" i="8"/>
  <c r="BE8" i="8"/>
  <c r="AT8" i="8"/>
  <c r="AS8" i="8"/>
  <c r="AQ8" i="8"/>
  <c r="AP8" i="8"/>
  <c r="AD8" i="8"/>
  <c r="AC8" i="8"/>
  <c r="AA8" i="8"/>
  <c r="Z8" i="8"/>
  <c r="X8" i="8"/>
  <c r="W8" i="8"/>
  <c r="L8" i="8"/>
  <c r="K8" i="8"/>
  <c r="DI7" i="8"/>
  <c r="DF7" i="8"/>
  <c r="CT7" i="8"/>
  <c r="CQ7" i="8"/>
  <c r="CD7" i="8"/>
  <c r="CA7" i="8"/>
  <c r="BO7" i="8"/>
  <c r="BL7" i="8"/>
  <c r="AY7" i="8"/>
  <c r="AV7" i="8"/>
  <c r="AJ7" i="8"/>
  <c r="AG7" i="8"/>
  <c r="Q7" i="8"/>
  <c r="N7" i="8"/>
  <c r="CA6" i="8"/>
  <c r="BL5" i="8"/>
  <c r="AG5" i="8"/>
  <c r="AV6" i="8" s="1"/>
  <c r="FP3" i="8"/>
  <c r="DW3" i="8"/>
  <c r="DU3" i="8"/>
  <c r="CQ3" i="8"/>
  <c r="AH3" i="8"/>
  <c r="AF3" i="8"/>
  <c r="A3" i="8"/>
  <c r="EZ13" i="7"/>
  <c r="EY13" i="7"/>
  <c r="EX13" i="7"/>
  <c r="DX13" i="7"/>
  <c r="DQ9" i="7"/>
  <c r="DV13" i="7"/>
  <c r="DM13" i="7"/>
  <c r="DO13" i="7"/>
  <c r="DN13" i="7"/>
  <c r="DD13" i="7"/>
  <c r="DC13" i="7"/>
  <c r="DE13" i="7"/>
  <c r="CV13" i="7"/>
  <c r="CU13" i="7"/>
  <c r="CN9" i="7"/>
  <c r="CM13" i="7"/>
  <c r="CL13" i="7"/>
  <c r="CK13" i="7"/>
  <c r="CB13" i="7"/>
  <c r="BX9" i="7"/>
  <c r="CC13" i="7"/>
  <c r="BT13" i="7"/>
  <c r="BS13" i="7"/>
  <c r="BU13" i="7"/>
  <c r="BF13" i="7"/>
  <c r="BD13" i="7"/>
  <c r="BE13" i="7" s="1"/>
  <c r="BC13" i="7"/>
  <c r="BB13" i="7"/>
  <c r="AT13" i="7"/>
  <c r="AS13" i="7"/>
  <c r="AR13" i="7"/>
  <c r="AI13" i="7"/>
  <c r="AE9" i="7"/>
  <c r="AJ13" i="7"/>
  <c r="AA13" i="7"/>
  <c r="Z13" i="7"/>
  <c r="AB13" i="7"/>
  <c r="S13" i="7"/>
  <c r="R13" i="7"/>
  <c r="BG13" i="7"/>
  <c r="Q13" i="7"/>
  <c r="J13" i="7"/>
  <c r="EX12" i="7"/>
  <c r="EZ12" i="7"/>
  <c r="EY12" i="7"/>
  <c r="EK9" i="7"/>
  <c r="EC9" i="7"/>
  <c r="DV12" i="7"/>
  <c r="DR9" i="7"/>
  <c r="DW12" i="7"/>
  <c r="DN12" i="7"/>
  <c r="DM12" i="7"/>
  <c r="DO12" i="7"/>
  <c r="DE12" i="7"/>
  <c r="DD12" i="7"/>
  <c r="DC12" i="7"/>
  <c r="CV12" i="7"/>
  <c r="CT12" i="7"/>
  <c r="CK12" i="7"/>
  <c r="CM12" i="7"/>
  <c r="CL12" i="7"/>
  <c r="CC12" i="7"/>
  <c r="CB12" i="7"/>
  <c r="CD12" i="7"/>
  <c r="BU12" i="7"/>
  <c r="BT12" i="7"/>
  <c r="BS12" i="7"/>
  <c r="BG12" i="7"/>
  <c r="BD12" i="7"/>
  <c r="BE12" i="7" s="1"/>
  <c r="BC12" i="7"/>
  <c r="BB12" i="7"/>
  <c r="BA12" i="7"/>
  <c r="AR12" i="7"/>
  <c r="AT12" i="7"/>
  <c r="AS12" i="7"/>
  <c r="AJ12" i="7"/>
  <c r="AI12" i="7"/>
  <c r="AK12" i="7"/>
  <c r="AB12" i="7"/>
  <c r="AA12" i="7"/>
  <c r="Z12" i="7"/>
  <c r="S12" i="7"/>
  <c r="R12" i="7"/>
  <c r="BF12" i="7"/>
  <c r="K9" i="7"/>
  <c r="H12" i="7"/>
  <c r="J12" i="7"/>
  <c r="BJ12" i="7"/>
  <c r="I12" i="7"/>
  <c r="EY11" i="7"/>
  <c r="EX11" i="7"/>
  <c r="EZ11" i="7"/>
  <c r="DW11" i="7"/>
  <c r="DV11" i="7"/>
  <c r="DX11" i="7"/>
  <c r="DO11" i="7"/>
  <c r="DN11" i="7"/>
  <c r="DM11" i="7"/>
  <c r="DE11" i="7"/>
  <c r="DC11" i="7"/>
  <c r="CT11" i="7"/>
  <c r="CV11" i="7"/>
  <c r="CU11" i="7"/>
  <c r="CL11" i="7"/>
  <c r="CK11" i="7"/>
  <c r="CM11" i="7"/>
  <c r="CD11" i="7"/>
  <c r="CC11" i="7"/>
  <c r="CB11" i="7"/>
  <c r="BU11" i="7"/>
  <c r="BT11" i="7"/>
  <c r="BS11" i="7"/>
  <c r="BI11" i="7"/>
  <c r="BD11" i="7"/>
  <c r="BE11" i="7" s="1"/>
  <c r="BA11" i="7"/>
  <c r="BC11" i="7"/>
  <c r="BB11" i="7"/>
  <c r="AS11" i="7"/>
  <c r="AR11" i="7"/>
  <c r="AT11" i="7"/>
  <c r="AK11" i="7"/>
  <c r="AJ11" i="7"/>
  <c r="AI11" i="7"/>
  <c r="AB11" i="7"/>
  <c r="AA11" i="7"/>
  <c r="Z11" i="7"/>
  <c r="Q11" i="7"/>
  <c r="S11" i="7"/>
  <c r="I11" i="7"/>
  <c r="H11" i="7"/>
  <c r="BJ11" i="7"/>
  <c r="J11" i="7"/>
  <c r="EZ10" i="7"/>
  <c r="EY10" i="7"/>
  <c r="EQ9" i="7"/>
  <c r="EM9" i="7"/>
  <c r="EI9" i="7"/>
  <c r="EE9" i="7"/>
  <c r="EA9" i="7"/>
  <c r="DX10" i="7"/>
  <c r="DT9" i="7"/>
  <c r="DP9" i="7"/>
  <c r="DO10" i="7"/>
  <c r="DC10" i="7"/>
  <c r="CY9" i="7"/>
  <c r="CU10" i="7"/>
  <c r="CT10" i="7"/>
  <c r="CQ9" i="7"/>
  <c r="CM10" i="7"/>
  <c r="CL10" i="7"/>
  <c r="CI9" i="7"/>
  <c r="CE9" i="7"/>
  <c r="CA9" i="7"/>
  <c r="BW9" i="7"/>
  <c r="BS10" i="7"/>
  <c r="BF10" i="7"/>
  <c r="BD10" i="7"/>
  <c r="BE10" i="7" s="1"/>
  <c r="BB10" i="7"/>
  <c r="BA10" i="7"/>
  <c r="AX9" i="7"/>
  <c r="AT10" i="7"/>
  <c r="AS10" i="7"/>
  <c r="AH9" i="7"/>
  <c r="AD9" i="7"/>
  <c r="Z10" i="7"/>
  <c r="R10" i="7"/>
  <c r="BG10" i="7"/>
  <c r="N9" i="7"/>
  <c r="J10" i="7"/>
  <c r="F9" i="7"/>
  <c r="BJ10" i="7"/>
  <c r="B9" i="7"/>
  <c r="EW9" i="7"/>
  <c r="ET9" i="7"/>
  <c r="EP9" i="7"/>
  <c r="EO9" i="7"/>
  <c r="EL9" i="7"/>
  <c r="EH9" i="7"/>
  <c r="EG9" i="7"/>
  <c r="ED9" i="7"/>
  <c r="DZ9" i="7"/>
  <c r="DY9" i="7"/>
  <c r="DA9" i="7"/>
  <c r="CZ9" i="7"/>
  <c r="CW9" i="7"/>
  <c r="CO9" i="7"/>
  <c r="CJ9" i="7"/>
  <c r="CG9" i="7"/>
  <c r="BY9" i="7"/>
  <c r="BQ9" i="7"/>
  <c r="BD9" i="7"/>
  <c r="BE9" i="7" s="1"/>
  <c r="AZ9" i="7"/>
  <c r="AV9" i="7"/>
  <c r="AN9" i="7"/>
  <c r="AM9" i="7"/>
  <c r="X9" i="7"/>
  <c r="T9" i="7"/>
  <c r="O9" i="7"/>
  <c r="L9" i="7"/>
  <c r="D9" i="7"/>
  <c r="BG8" i="7"/>
  <c r="BF8" i="7"/>
  <c r="BD8" i="7"/>
  <c r="EU7" i="7"/>
  <c r="ER7" i="7"/>
  <c r="DS7" i="7"/>
  <c r="DP7" i="7"/>
  <c r="DJ7" i="7"/>
  <c r="DG7" i="7"/>
  <c r="CZ7" i="7"/>
  <c r="CW7" i="7"/>
  <c r="CQ7" i="7"/>
  <c r="CN7" i="7"/>
  <c r="CH7" i="7"/>
  <c r="CE7" i="7"/>
  <c r="BY7" i="7"/>
  <c r="BV7" i="7"/>
  <c r="BP7" i="7"/>
  <c r="BM7" i="7"/>
  <c r="AX7" i="7"/>
  <c r="AU7" i="7"/>
  <c r="AO7" i="7"/>
  <c r="AL7" i="7"/>
  <c r="AF7" i="7"/>
  <c r="AC7" i="7"/>
  <c r="W7" i="7"/>
  <c r="T7" i="7"/>
  <c r="DF4" i="7"/>
  <c r="BL3" i="7"/>
  <c r="A3" i="7"/>
  <c r="A1" i="7"/>
  <c r="BM13" i="6"/>
  <c r="BO13" i="6"/>
  <c r="BN13" i="6"/>
  <c r="BE13" i="6"/>
  <c r="BD13" i="6"/>
  <c r="BF13" i="6"/>
  <c r="AS13" i="6"/>
  <c r="AR13" i="6"/>
  <c r="AV13" i="6"/>
  <c r="AT13" i="6"/>
  <c r="AB13" i="6"/>
  <c r="AA13" i="6"/>
  <c r="S13" i="6"/>
  <c r="R13" i="6"/>
  <c r="AD13" i="6"/>
  <c r="H13" i="6"/>
  <c r="D9" i="6"/>
  <c r="I13" i="6"/>
  <c r="AU13" i="6"/>
  <c r="BN12" i="6"/>
  <c r="BM12" i="6"/>
  <c r="BO12" i="6"/>
  <c r="BF12" i="6"/>
  <c r="BE12" i="6"/>
  <c r="BD12" i="6"/>
  <c r="AT12" i="6"/>
  <c r="AS12" i="6"/>
  <c r="AR12" i="6"/>
  <c r="AK9" i="6"/>
  <c r="AH9" i="6"/>
  <c r="AG9" i="6"/>
  <c r="AB12" i="6"/>
  <c r="AA12" i="6"/>
  <c r="Z12" i="6"/>
  <c r="Q12" i="6"/>
  <c r="AD12" i="6"/>
  <c r="R12" i="6"/>
  <c r="I12" i="6"/>
  <c r="AV12" i="6"/>
  <c r="J12" i="6"/>
  <c r="AU12" i="6"/>
  <c r="AW12" i="6" s="1"/>
  <c r="BO11" i="6"/>
  <c r="BN11" i="6"/>
  <c r="BM11" i="6"/>
  <c r="BF11" i="6"/>
  <c r="BD11" i="6"/>
  <c r="AT11" i="6"/>
  <c r="AR11" i="6"/>
  <c r="AD11" i="6"/>
  <c r="AC11" i="6"/>
  <c r="Z11" i="6"/>
  <c r="AB11" i="6"/>
  <c r="AA11" i="6"/>
  <c r="R11" i="6"/>
  <c r="Q11" i="6"/>
  <c r="S11" i="6"/>
  <c r="J11" i="6"/>
  <c r="I11" i="6"/>
  <c r="AU11" i="6"/>
  <c r="BO10" i="6"/>
  <c r="BD10" i="6"/>
  <c r="AZ9" i="6"/>
  <c r="AV10" i="6"/>
  <c r="AU10" i="6"/>
  <c r="AW10" i="6" s="1"/>
  <c r="AR10" i="6"/>
  <c r="AA10" i="6"/>
  <c r="Z10" i="6"/>
  <c r="W9" i="6"/>
  <c r="S10" i="6"/>
  <c r="R10" i="6"/>
  <c r="G9" i="6"/>
  <c r="C9" i="6"/>
  <c r="BJ9" i="6"/>
  <c r="BB9" i="6"/>
  <c r="AX9" i="6"/>
  <c r="AL9" i="6"/>
  <c r="U9" i="6"/>
  <c r="P9" i="6"/>
  <c r="M9" i="6"/>
  <c r="L9" i="6"/>
  <c r="E9" i="6"/>
  <c r="N7" i="6"/>
  <c r="W7" i="6" s="1"/>
  <c r="AO7" i="6" s="1"/>
  <c r="BA7" i="6" s="1"/>
  <c r="BJ7" i="6" s="1"/>
  <c r="K7" i="6"/>
  <c r="AF1" i="6"/>
  <c r="W7" i="2"/>
  <c r="AS7" i="2" s="1"/>
  <c r="BT6" i="2"/>
  <c r="BS6" i="2"/>
  <c r="BP6" i="2"/>
  <c r="BO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Q6" i="2"/>
  <c r="AP6" i="2"/>
  <c r="AN6" i="2"/>
  <c r="AM6" i="2"/>
  <c r="AK6" i="2"/>
  <c r="AJ6" i="2"/>
  <c r="AH6" i="2"/>
  <c r="AG6" i="2"/>
  <c r="AE6" i="2"/>
  <c r="AD6" i="2"/>
  <c r="AB6" i="2"/>
  <c r="AA6" i="2"/>
  <c r="Y6" i="2"/>
  <c r="X6" i="2"/>
  <c r="U6" i="2"/>
  <c r="T6" i="2"/>
  <c r="R6" i="2"/>
  <c r="Q6" i="2"/>
  <c r="O6" i="2"/>
  <c r="N6" i="2"/>
  <c r="L6" i="2"/>
  <c r="K6" i="2"/>
  <c r="I6" i="2"/>
  <c r="H6" i="2"/>
  <c r="F6" i="2"/>
  <c r="E6" i="2"/>
  <c r="AL25" i="1"/>
  <c r="AK25" i="1"/>
  <c r="AJ25" i="1"/>
  <c r="AI25" i="1"/>
  <c r="AC21" i="1"/>
  <c r="Z25" i="1"/>
  <c r="AB25" i="1"/>
  <c r="AA25" i="1"/>
  <c r="U21" i="1"/>
  <c r="R25" i="1"/>
  <c r="Q25" i="1"/>
  <c r="S25" i="1"/>
  <c r="M21" i="1"/>
  <c r="J25" i="1"/>
  <c r="I25" i="1"/>
  <c r="AM25" i="1"/>
  <c r="H25" i="1"/>
  <c r="AK24" i="1"/>
  <c r="AJ24" i="1"/>
  <c r="AI24" i="1"/>
  <c r="AB24" i="1"/>
  <c r="AA24" i="1"/>
  <c r="Z24" i="1"/>
  <c r="Q24" i="1"/>
  <c r="S24" i="1"/>
  <c r="R24" i="1"/>
  <c r="I24" i="1"/>
  <c r="H24" i="1"/>
  <c r="AM24" i="1"/>
  <c r="AL24" i="1"/>
  <c r="AN24" i="1" s="1"/>
  <c r="AJ23" i="1"/>
  <c r="AI23" i="1"/>
  <c r="AK23" i="1"/>
  <c r="AB23" i="1"/>
  <c r="AA23" i="1"/>
  <c r="Z23" i="1"/>
  <c r="S23" i="1"/>
  <c r="R23" i="1"/>
  <c r="Q23" i="1"/>
  <c r="H23" i="1"/>
  <c r="J23" i="1"/>
  <c r="I23" i="1"/>
  <c r="AL23" i="1"/>
  <c r="AL22" i="1"/>
  <c r="AI22" i="1"/>
  <c r="AK22" i="1"/>
  <c r="AJ22" i="1"/>
  <c r="AE21" i="1"/>
  <c r="AD21" i="1"/>
  <c r="AA22" i="1"/>
  <c r="Z22" i="1"/>
  <c r="AB22" i="1"/>
  <c r="W21" i="1"/>
  <c r="V21" i="1"/>
  <c r="S22" i="1"/>
  <c r="R22" i="1"/>
  <c r="O21" i="1"/>
  <c r="Q22" i="1"/>
  <c r="K21" i="1"/>
  <c r="J22" i="1"/>
  <c r="G21" i="1"/>
  <c r="I22" i="1"/>
  <c r="H22" i="1"/>
  <c r="C21" i="1"/>
  <c r="B21" i="1"/>
  <c r="AF21" i="1"/>
  <c r="X21" i="1"/>
  <c r="AA21" i="1" s="1"/>
  <c r="T21" i="1"/>
  <c r="P21" i="1"/>
  <c r="S21" i="1" s="1"/>
  <c r="L21" i="1"/>
  <c r="D21" i="1"/>
  <c r="AM20" i="1"/>
  <c r="AL20" i="1"/>
  <c r="AF19" i="1"/>
  <c r="AC19" i="1"/>
  <c r="W19" i="1"/>
  <c r="T19" i="1"/>
  <c r="N19" i="1"/>
  <c r="K19" i="1"/>
  <c r="E19" i="1"/>
  <c r="B19" i="1"/>
  <c r="AJ13" i="1"/>
  <c r="AI13" i="1"/>
  <c r="AK13" i="1"/>
  <c r="AE9" i="1"/>
  <c r="AB13" i="1"/>
  <c r="AA13" i="1"/>
  <c r="Z13" i="1"/>
  <c r="S13" i="1"/>
  <c r="R13" i="1"/>
  <c r="Q13" i="1"/>
  <c r="K9" i="1"/>
  <c r="H13" i="1"/>
  <c r="J13" i="1"/>
  <c r="I13" i="1"/>
  <c r="AL13" i="1"/>
  <c r="AL12" i="1"/>
  <c r="AI12" i="1"/>
  <c r="AK12" i="1"/>
  <c r="AJ12" i="1"/>
  <c r="AA12" i="1"/>
  <c r="Z12" i="1"/>
  <c r="AB12" i="1"/>
  <c r="S12" i="1"/>
  <c r="R12" i="1"/>
  <c r="Q12" i="1"/>
  <c r="J12" i="1"/>
  <c r="I12" i="1"/>
  <c r="H12" i="1"/>
  <c r="AL11" i="1"/>
  <c r="AK11" i="1"/>
  <c r="AJ11" i="1"/>
  <c r="AI11" i="1"/>
  <c r="Z11" i="1"/>
  <c r="AB11" i="1"/>
  <c r="AA11" i="1"/>
  <c r="R11" i="1"/>
  <c r="Q11" i="1"/>
  <c r="S11" i="1"/>
  <c r="J11" i="1"/>
  <c r="I11" i="1"/>
  <c r="AM11" i="1"/>
  <c r="H11" i="1"/>
  <c r="AK10" i="1"/>
  <c r="AJ10" i="1"/>
  <c r="AG9" i="1"/>
  <c r="AI10" i="1"/>
  <c r="AC9" i="1"/>
  <c r="AB10" i="1"/>
  <c r="Y9" i="1"/>
  <c r="AA10" i="1"/>
  <c r="Z10" i="1"/>
  <c r="U9" i="1"/>
  <c r="T9" i="1"/>
  <c r="Q10" i="1"/>
  <c r="S10" i="1"/>
  <c r="R10" i="1"/>
  <c r="M9" i="1"/>
  <c r="L9" i="1"/>
  <c r="I10" i="1"/>
  <c r="H10" i="1"/>
  <c r="AM10" i="1"/>
  <c r="E9" i="1"/>
  <c r="D9" i="1"/>
  <c r="AL10" i="1"/>
  <c r="AH9" i="1"/>
  <c r="AK9" i="1" s="1"/>
  <c r="AD9" i="1"/>
  <c r="V9" i="1"/>
  <c r="N9" i="1"/>
  <c r="F9" i="1"/>
  <c r="B9" i="1"/>
  <c r="AM8" i="1"/>
  <c r="AL8" i="1"/>
  <c r="AF7" i="1"/>
  <c r="AC7" i="1"/>
  <c r="W7" i="1"/>
  <c r="T7" i="1"/>
  <c r="N7" i="1"/>
  <c r="K7" i="1"/>
  <c r="AD8" i="6" l="1"/>
  <c r="Q9" i="1"/>
  <c r="AN10" i="1"/>
  <c r="BR7" i="2"/>
  <c r="AW13" i="6"/>
  <c r="BH13" i="7"/>
  <c r="FB9" i="8"/>
  <c r="M11" i="8"/>
  <c r="AR12" i="8"/>
  <c r="DQ12" i="8"/>
  <c r="Z21" i="1"/>
  <c r="AJ9" i="1"/>
  <c r="AA9" i="7"/>
  <c r="R21" i="1"/>
  <c r="H9" i="1"/>
  <c r="AB9" i="1"/>
  <c r="AN11" i="1"/>
  <c r="AI21" i="1"/>
  <c r="AL21" i="1"/>
  <c r="J21" i="1"/>
  <c r="AN25" i="1"/>
  <c r="C9" i="7"/>
  <c r="AQ9" i="7"/>
  <c r="AY9" i="7"/>
  <c r="BP9" i="7"/>
  <c r="CF9" i="7"/>
  <c r="DU9" i="7"/>
  <c r="ES9" i="7"/>
  <c r="I10" i="7"/>
  <c r="S10" i="7"/>
  <c r="M9" i="7"/>
  <c r="BF9" i="7" s="1"/>
  <c r="Q10" i="7"/>
  <c r="V9" i="7"/>
  <c r="AL9" i="7"/>
  <c r="AP9" i="7"/>
  <c r="CB10" i="7"/>
  <c r="BV9" i="7"/>
  <c r="CC10" i="7"/>
  <c r="BZ9" i="7"/>
  <c r="DD10" i="7"/>
  <c r="CX9" i="7"/>
  <c r="DE10" i="7"/>
  <c r="DB9" i="7"/>
  <c r="DV10" i="7"/>
  <c r="DS9" i="7"/>
  <c r="EB9" i="7"/>
  <c r="EF9" i="7"/>
  <c r="EJ9" i="7"/>
  <c r="EN9" i="7"/>
  <c r="ER9" i="7"/>
  <c r="EV9" i="7"/>
  <c r="BG11" i="7"/>
  <c r="BK11" i="7"/>
  <c r="BH12" i="7"/>
  <c r="CU12" i="7"/>
  <c r="DX12" i="7"/>
  <c r="BI13" i="7"/>
  <c r="H13" i="7"/>
  <c r="I13" i="7"/>
  <c r="AK13" i="7"/>
  <c r="BA13" i="7"/>
  <c r="AS9" i="8"/>
  <c r="AO9" i="8"/>
  <c r="BR9" i="8"/>
  <c r="BY9" i="8"/>
  <c r="AM23" i="1"/>
  <c r="AN23" i="1" s="1"/>
  <c r="J9" i="6"/>
  <c r="G9" i="1"/>
  <c r="O9" i="1"/>
  <c r="W9" i="1"/>
  <c r="AM22" i="1"/>
  <c r="AN22" i="1" s="1"/>
  <c r="S9" i="6"/>
  <c r="Q10" i="6"/>
  <c r="N9" i="6"/>
  <c r="BM10" i="6"/>
  <c r="BG9" i="6"/>
  <c r="BM9" i="6" s="1"/>
  <c r="AC13" i="6"/>
  <c r="AE13" i="6" s="1"/>
  <c r="Q13" i="6"/>
  <c r="H10" i="7"/>
  <c r="E9" i="7"/>
  <c r="Q9" i="7"/>
  <c r="AI10" i="7"/>
  <c r="AC9" i="7"/>
  <c r="AJ10" i="7"/>
  <c r="AG9" i="7"/>
  <c r="CD9" i="7"/>
  <c r="CV10" i="7"/>
  <c r="CP9" i="7"/>
  <c r="DW9" i="7"/>
  <c r="BF11" i="7"/>
  <c r="R11" i="7"/>
  <c r="T9" i="8"/>
  <c r="V9" i="8"/>
  <c r="AA9" i="8"/>
  <c r="EA9" i="8"/>
  <c r="P9" i="1"/>
  <c r="X9" i="1"/>
  <c r="AF9" i="1"/>
  <c r="J10" i="1"/>
  <c r="F21" i="1"/>
  <c r="N21" i="1"/>
  <c r="AH21" i="1"/>
  <c r="J24" i="1"/>
  <c r="Y9" i="6"/>
  <c r="AP9" i="6"/>
  <c r="AC10" i="6"/>
  <c r="K9" i="6"/>
  <c r="O9" i="6"/>
  <c r="AD10" i="6"/>
  <c r="AI9" i="6"/>
  <c r="AS10" i="6"/>
  <c r="AM9" i="6"/>
  <c r="AT10" i="6"/>
  <c r="AQ9" i="6"/>
  <c r="BH9" i="6"/>
  <c r="BL9" i="6"/>
  <c r="AS11" i="6"/>
  <c r="BE11" i="6"/>
  <c r="S12" i="6"/>
  <c r="G9" i="7"/>
  <c r="R9" i="7"/>
  <c r="W9" i="7"/>
  <c r="AU9" i="7"/>
  <c r="CM9" i="7"/>
  <c r="CR9" i="7"/>
  <c r="DC9" i="7"/>
  <c r="DI9" i="7"/>
  <c r="EZ9" i="7"/>
  <c r="BI9" i="7"/>
  <c r="I9" i="7"/>
  <c r="AK9" i="7"/>
  <c r="BC10" i="7"/>
  <c r="AW9" i="7"/>
  <c r="BH10" i="7"/>
  <c r="BT10" i="7"/>
  <c r="BN9" i="7"/>
  <c r="BU10" i="7"/>
  <c r="BR9" i="7"/>
  <c r="CD10" i="7"/>
  <c r="CK10" i="7"/>
  <c r="CH9" i="7"/>
  <c r="CT9" i="7"/>
  <c r="DM10" i="7"/>
  <c r="DG9" i="7"/>
  <c r="DN10" i="7"/>
  <c r="DK9" i="7"/>
  <c r="BJ13" i="7"/>
  <c r="AM13" i="1"/>
  <c r="AN13" i="1" s="1"/>
  <c r="AB10" i="6"/>
  <c r="V9" i="6"/>
  <c r="C9" i="1"/>
  <c r="AM9" i="1"/>
  <c r="AM12" i="1"/>
  <c r="AN12" i="1" s="1"/>
  <c r="E21" i="1"/>
  <c r="Y21" i="1"/>
  <c r="AG21" i="1"/>
  <c r="X9" i="6"/>
  <c r="AO9" i="6"/>
  <c r="AV9" i="6" s="1"/>
  <c r="J10" i="6"/>
  <c r="BN10" i="6"/>
  <c r="BK9" i="6"/>
  <c r="AC8" i="6"/>
  <c r="T7" i="6"/>
  <c r="AL7" i="6" s="1"/>
  <c r="AX7" i="6" s="1"/>
  <c r="BG7" i="6" s="1"/>
  <c r="T9" i="6"/>
  <c r="BA9" i="6"/>
  <c r="BI9" i="6"/>
  <c r="H10" i="6"/>
  <c r="B9" i="6"/>
  <c r="I10" i="6"/>
  <c r="F9" i="6"/>
  <c r="AJ9" i="6"/>
  <c r="AN9" i="6"/>
  <c r="BE10" i="6"/>
  <c r="AY9" i="6"/>
  <c r="BF10" i="6"/>
  <c r="BC9" i="6"/>
  <c r="H11" i="6"/>
  <c r="AV11" i="6"/>
  <c r="AW11" i="6" s="1"/>
  <c r="AE11" i="6"/>
  <c r="H12" i="6"/>
  <c r="AC12" i="6"/>
  <c r="AE12" i="6" s="1"/>
  <c r="J13" i="6"/>
  <c r="Z13" i="6"/>
  <c r="P9" i="7"/>
  <c r="AF9" i="7"/>
  <c r="BM9" i="7"/>
  <c r="CS9" i="7"/>
  <c r="DJ9" i="7"/>
  <c r="AA10" i="7"/>
  <c r="U9" i="7"/>
  <c r="AB10" i="7"/>
  <c r="Y9" i="7"/>
  <c r="AK10" i="7"/>
  <c r="AR10" i="7"/>
  <c r="AO9" i="7"/>
  <c r="BI10" i="7"/>
  <c r="BK10" i="7" s="1"/>
  <c r="BO9" i="7"/>
  <c r="CL9" i="7"/>
  <c r="DH9" i="7"/>
  <c r="DL9" i="7"/>
  <c r="DW10" i="7"/>
  <c r="EX10" i="7"/>
  <c r="EU9" i="7"/>
  <c r="BI12" i="7"/>
  <c r="BK12" i="7" s="1"/>
  <c r="Q12" i="7"/>
  <c r="DD11" i="7"/>
  <c r="CD13" i="7"/>
  <c r="CT13" i="7"/>
  <c r="DW13" i="7"/>
  <c r="I9" i="8"/>
  <c r="L9" i="8"/>
  <c r="FK9" i="8"/>
  <c r="EJ9" i="8"/>
  <c r="U9" i="8"/>
  <c r="AB9" i="8"/>
  <c r="BS9" i="8"/>
  <c r="EV9" i="8"/>
  <c r="BY10" i="8"/>
  <c r="BZ10" i="8" s="1"/>
  <c r="BS10" i="8"/>
  <c r="GJ10" i="8"/>
  <c r="GI9" i="8"/>
  <c r="Z11" i="8"/>
  <c r="AB11" i="8" s="1"/>
  <c r="EN9" i="8"/>
  <c r="EP11" i="8"/>
  <c r="HE11" i="8"/>
  <c r="HD9" i="8"/>
  <c r="AA12" i="8"/>
  <c r="U12" i="8"/>
  <c r="AB12" i="8"/>
  <c r="BH12" i="8"/>
  <c r="BC12" i="8"/>
  <c r="CO12" i="8"/>
  <c r="Y13" i="8"/>
  <c r="CK13" i="8"/>
  <c r="CG13" i="8"/>
  <c r="CD9" i="8"/>
  <c r="CY13" i="8"/>
  <c r="DC13" i="8"/>
  <c r="DE13" i="8" s="1"/>
  <c r="DS13" i="8"/>
  <c r="DT13" i="8" s="1"/>
  <c r="DM13" i="8"/>
  <c r="DJ9" i="8"/>
  <c r="DV13" i="8"/>
  <c r="EF9" i="8"/>
  <c r="EG10" i="8"/>
  <c r="GE9" i="8"/>
  <c r="GG10" i="8"/>
  <c r="BS11" i="8"/>
  <c r="BY11" i="8"/>
  <c r="BZ11" i="8" s="1"/>
  <c r="GP11" i="8"/>
  <c r="GO9" i="8"/>
  <c r="GU9" i="8"/>
  <c r="GV11" i="8"/>
  <c r="BT12" i="8"/>
  <c r="BN9" i="8"/>
  <c r="FU12" i="8"/>
  <c r="FS9" i="8"/>
  <c r="AD9" i="8"/>
  <c r="CN9" i="8"/>
  <c r="CO9" i="8" s="1"/>
  <c r="CI9" i="8"/>
  <c r="FW9" i="8"/>
  <c r="GQ9" i="8"/>
  <c r="CY10" i="8"/>
  <c r="EB9" i="8"/>
  <c r="FM9" i="8"/>
  <c r="V11" i="8"/>
  <c r="AW9" i="8"/>
  <c r="BD11" i="8"/>
  <c r="BA9" i="8"/>
  <c r="CM11" i="8"/>
  <c r="CO11" i="8" s="1"/>
  <c r="CH11" i="8"/>
  <c r="GK9" i="8"/>
  <c r="GM11" i="8"/>
  <c r="J12" i="8"/>
  <c r="D9" i="8"/>
  <c r="J9" i="8" s="1"/>
  <c r="BI12" i="8"/>
  <c r="U13" i="8"/>
  <c r="AA13" i="8"/>
  <c r="BI13" i="8"/>
  <c r="DX13" i="8"/>
  <c r="FU13" i="8"/>
  <c r="FT9" i="8"/>
  <c r="CJ9" i="8"/>
  <c r="BE9" i="8"/>
  <c r="W9" i="8"/>
  <c r="AY9" i="8"/>
  <c r="BU9" i="8"/>
  <c r="CS9" i="8"/>
  <c r="DI9" i="8"/>
  <c r="EM9" i="8"/>
  <c r="GS9" i="8"/>
  <c r="HH9" i="8"/>
  <c r="BU10" i="8"/>
  <c r="BW10" i="8" s="1"/>
  <c r="W10" i="8"/>
  <c r="Y10" i="8" s="1"/>
  <c r="AP10" i="8"/>
  <c r="AR10" i="8" s="1"/>
  <c r="CJ10" i="8"/>
  <c r="CZ10" i="8"/>
  <c r="AA10" i="8"/>
  <c r="AB10" i="8" s="1"/>
  <c r="U10" i="8"/>
  <c r="DV10" i="8"/>
  <c r="ED10" i="8"/>
  <c r="EY10" i="8"/>
  <c r="EX9" i="8"/>
  <c r="FO10" i="8"/>
  <c r="FN9" i="8"/>
  <c r="CZ11" i="8"/>
  <c r="AP11" i="8"/>
  <c r="AR11" i="8" s="1"/>
  <c r="W11" i="8"/>
  <c r="Y11" i="8" s="1"/>
  <c r="H11" i="8"/>
  <c r="CJ11" i="8"/>
  <c r="CL11" i="8" s="1"/>
  <c r="BE11" i="8"/>
  <c r="BG11" i="8" s="1"/>
  <c r="BC11" i="8"/>
  <c r="BU11" i="8"/>
  <c r="BW11" i="8" s="1"/>
  <c r="DS11" i="8"/>
  <c r="DT11" i="8" s="1"/>
  <c r="ES11" i="8"/>
  <c r="ER9" i="8"/>
  <c r="DW11" i="8"/>
  <c r="FH9" i="8"/>
  <c r="FR11" i="8"/>
  <c r="CK12" i="8"/>
  <c r="BV12" i="8"/>
  <c r="E9" i="8"/>
  <c r="DA12" i="8"/>
  <c r="X12" i="8"/>
  <c r="AM12" i="8"/>
  <c r="AG9" i="8"/>
  <c r="AN12" i="8"/>
  <c r="AT12" i="8"/>
  <c r="AU12" i="8" s="1"/>
  <c r="AK9" i="8"/>
  <c r="DC12" i="8"/>
  <c r="DE12" i="8" s="1"/>
  <c r="CZ13" i="8"/>
  <c r="DB13" i="8" s="1"/>
  <c r="AP13" i="8"/>
  <c r="AR13" i="8" s="1"/>
  <c r="CJ13" i="8"/>
  <c r="CL13" i="8" s="1"/>
  <c r="H13" i="8"/>
  <c r="I13" i="8"/>
  <c r="L13" i="8"/>
  <c r="M13" i="8" s="1"/>
  <c r="AB13" i="8"/>
  <c r="AO13" i="8"/>
  <c r="EA13" i="8"/>
  <c r="DP9" i="8"/>
  <c r="BH10" i="8"/>
  <c r="BC10" i="8"/>
  <c r="BD10" i="8"/>
  <c r="BI10" i="8"/>
  <c r="DO10" i="8"/>
  <c r="DQ10" i="8" s="1"/>
  <c r="CQ9" i="8"/>
  <c r="CZ9" i="8" s="1"/>
  <c r="CX10" i="8"/>
  <c r="CU9" i="8"/>
  <c r="FE10" i="8"/>
  <c r="FD9" i="8"/>
  <c r="FY9" i="8"/>
  <c r="GC9" i="8"/>
  <c r="GV10" i="8"/>
  <c r="AS11" i="8"/>
  <c r="AU11" i="8" s="1"/>
  <c r="DP11" i="8"/>
  <c r="DQ11" i="8" s="1"/>
  <c r="DA11" i="8"/>
  <c r="EG11" i="8"/>
  <c r="EV11" i="8"/>
  <c r="BU12" i="8"/>
  <c r="BW12" i="8" s="1"/>
  <c r="W12" i="8"/>
  <c r="Y12" i="8" s="1"/>
  <c r="CZ12" i="8"/>
  <c r="DB12" i="8" s="1"/>
  <c r="CJ12" i="8"/>
  <c r="CL12" i="8" s="1"/>
  <c r="DR12" i="8"/>
  <c r="DT12" i="8" s="1"/>
  <c r="DM12" i="8"/>
  <c r="DN12" i="8"/>
  <c r="DS12" i="8"/>
  <c r="FK12" i="8"/>
  <c r="GA12" i="8"/>
  <c r="AT13" i="8"/>
  <c r="AU13" i="8" s="1"/>
  <c r="AN13" i="8"/>
  <c r="BJ13" i="8"/>
  <c r="GP13" i="8"/>
  <c r="CH9" i="8"/>
  <c r="EC9" i="8"/>
  <c r="CK10" i="8"/>
  <c r="DA10" i="8"/>
  <c r="H10" i="8"/>
  <c r="BR10" i="8"/>
  <c r="DR10" i="8"/>
  <c r="DT10" i="8" s="1"/>
  <c r="DG9" i="8"/>
  <c r="DN10" i="8"/>
  <c r="DK9" i="8"/>
  <c r="EM10" i="8"/>
  <c r="FQ9" i="8"/>
  <c r="GD10" i="8"/>
  <c r="GW9" i="8"/>
  <c r="HB10" i="8"/>
  <c r="HA9" i="8"/>
  <c r="BI11" i="8"/>
  <c r="BJ11" i="8" s="1"/>
  <c r="ED11" i="8"/>
  <c r="DV11" i="8"/>
  <c r="GD11" i="8"/>
  <c r="GS11" i="8"/>
  <c r="T12" i="8"/>
  <c r="BE12" i="8"/>
  <c r="BG12" i="8" s="1"/>
  <c r="EA12" i="8"/>
  <c r="DW12" i="8"/>
  <c r="DX12" i="8" s="1"/>
  <c r="HH12" i="8"/>
  <c r="BF13" i="8"/>
  <c r="BG13" i="8" s="1"/>
  <c r="BY13" i="8"/>
  <c r="BZ13" i="8" s="1"/>
  <c r="FH13" i="8"/>
  <c r="EG13" i="8"/>
  <c r="GD13" i="8"/>
  <c r="AN10" i="8"/>
  <c r="EA10" i="8"/>
  <c r="DW10" i="8"/>
  <c r="DX10" i="8" s="1"/>
  <c r="FX10" i="8"/>
  <c r="U11" i="8"/>
  <c r="BB11" i="8"/>
  <c r="FE11" i="8"/>
  <c r="HB11" i="8"/>
  <c r="K12" i="8"/>
  <c r="M12" i="8" s="1"/>
  <c r="CX12" i="8"/>
  <c r="EM12" i="8"/>
  <c r="GJ12" i="8"/>
  <c r="CM13" i="8"/>
  <c r="CO13" i="8" s="1"/>
  <c r="CI13" i="8"/>
  <c r="DL13" i="8"/>
  <c r="FR13" i="8"/>
  <c r="BK13" i="7" l="1"/>
  <c r="CX9" i="8"/>
  <c r="DD9" i="8"/>
  <c r="GM9" i="8"/>
  <c r="BD9" i="8"/>
  <c r="CG9" i="8"/>
  <c r="I9" i="6"/>
  <c r="CK9" i="7"/>
  <c r="Q21" i="1"/>
  <c r="AA9" i="1"/>
  <c r="Z9" i="1"/>
  <c r="DV9" i="7"/>
  <c r="BB9" i="7"/>
  <c r="CB9" i="7"/>
  <c r="DC9" i="8"/>
  <c r="DE9" i="8" s="1"/>
  <c r="GJ9" i="8"/>
  <c r="AB9" i="7"/>
  <c r="AI9" i="7"/>
  <c r="H21" i="1"/>
  <c r="CU9" i="7"/>
  <c r="J9" i="7"/>
  <c r="S9" i="1"/>
  <c r="BJ9" i="7"/>
  <c r="BK9" i="7" s="1"/>
  <c r="H9" i="7"/>
  <c r="CY9" i="8"/>
  <c r="FE9" i="8"/>
  <c r="DO9" i="8"/>
  <c r="DQ9" i="8" s="1"/>
  <c r="CW9" i="8"/>
  <c r="DX11" i="8"/>
  <c r="FO9" i="8"/>
  <c r="DB10" i="8"/>
  <c r="FU9" i="8"/>
  <c r="BH9" i="8"/>
  <c r="BC9" i="8"/>
  <c r="GG9" i="8"/>
  <c r="BX9" i="8"/>
  <c r="BZ9" i="8" s="1"/>
  <c r="GP9" i="8"/>
  <c r="EG9" i="8"/>
  <c r="GY9" i="8"/>
  <c r="DS9" i="8"/>
  <c r="DM9" i="8"/>
  <c r="BJ12" i="8"/>
  <c r="EP9" i="8"/>
  <c r="K9" i="8"/>
  <c r="M9" i="8" s="1"/>
  <c r="EX9" i="7"/>
  <c r="AR9" i="7"/>
  <c r="DM9" i="7"/>
  <c r="S9" i="7"/>
  <c r="BF9" i="6"/>
  <c r="AU9" i="6"/>
  <c r="AW9" i="6" s="1"/>
  <c r="Z9" i="6"/>
  <c r="H9" i="6"/>
  <c r="DN9" i="7"/>
  <c r="Z9" i="7"/>
  <c r="AC9" i="6"/>
  <c r="AS9" i="6"/>
  <c r="BH11" i="7"/>
  <c r="J9" i="1"/>
  <c r="BT9" i="8"/>
  <c r="EY9" i="7"/>
  <c r="DE9" i="7"/>
  <c r="CC9" i="7"/>
  <c r="AS9" i="7"/>
  <c r="DD9" i="7"/>
  <c r="BG9" i="7"/>
  <c r="BH9" i="7" s="1"/>
  <c r="GD9" i="8"/>
  <c r="AM9" i="8"/>
  <c r="DA9" i="8"/>
  <c r="DB9" i="8" s="1"/>
  <c r="BF9" i="8"/>
  <c r="BG9" i="8" s="1"/>
  <c r="BV9" i="8"/>
  <c r="BW9" i="8" s="1"/>
  <c r="X9" i="8"/>
  <c r="Y9" i="8" s="1"/>
  <c r="H9" i="8"/>
  <c r="AQ9" i="8"/>
  <c r="CK9" i="8"/>
  <c r="CL9" i="8" s="1"/>
  <c r="EY9" i="8"/>
  <c r="AE9" i="8"/>
  <c r="AR9" i="6"/>
  <c r="AB21" i="1"/>
  <c r="HB9" i="8"/>
  <c r="FR9" i="8"/>
  <c r="DR9" i="8"/>
  <c r="DT9" i="8" s="1"/>
  <c r="ED9" i="8"/>
  <c r="GA9" i="8"/>
  <c r="AT9" i="8"/>
  <c r="AU9" i="8" s="1"/>
  <c r="AN9" i="8"/>
  <c r="DB11" i="8"/>
  <c r="AP9" i="8"/>
  <c r="GV9" i="8"/>
  <c r="DV9" i="8"/>
  <c r="BI9" i="8"/>
  <c r="DO9" i="7"/>
  <c r="BA9" i="7"/>
  <c r="AA9" i="6"/>
  <c r="BO9" i="6"/>
  <c r="R9" i="6"/>
  <c r="AM21" i="1"/>
  <c r="AN21" i="1" s="1"/>
  <c r="I21" i="1"/>
  <c r="DW9" i="8"/>
  <c r="DX9" i="8" s="1"/>
  <c r="AD9" i="6"/>
  <c r="Q9" i="6"/>
  <c r="R9" i="1"/>
  <c r="DX9" i="7"/>
  <c r="AT9" i="7"/>
  <c r="DN9" i="8"/>
  <c r="BJ10" i="8"/>
  <c r="ES9" i="8"/>
  <c r="CL10" i="8"/>
  <c r="DL9" i="8"/>
  <c r="BB9" i="8"/>
  <c r="FX9" i="8"/>
  <c r="HE9" i="8"/>
  <c r="CV9" i="7"/>
  <c r="BD9" i="6"/>
  <c r="BN9" i="6"/>
  <c r="BE9" i="6"/>
  <c r="AJ21" i="1"/>
  <c r="AL9" i="1"/>
  <c r="AN9" i="1" s="1"/>
  <c r="BU9" i="7"/>
  <c r="AT9" i="6"/>
  <c r="AE10" i="6"/>
  <c r="AB9" i="6"/>
  <c r="AK21" i="1"/>
  <c r="AI9" i="1"/>
  <c r="AJ9" i="7"/>
  <c r="BS9" i="7"/>
  <c r="BC9" i="7"/>
  <c r="BT9" i="7"/>
  <c r="I9" i="1"/>
  <c r="AE9" i="6" l="1"/>
  <c r="BJ9" i="8"/>
  <c r="AR9" i="8"/>
</calcChain>
</file>

<file path=xl/sharedStrings.xml><?xml version="1.0" encoding="utf-8"?>
<sst xmlns="http://schemas.openxmlformats.org/spreadsheetml/2006/main" count="1132" uniqueCount="259">
  <si>
    <t>ДТП, всего</t>
  </si>
  <si>
    <t>% к АППГ</t>
  </si>
  <si>
    <t>ДТП с участием водителей в НС</t>
  </si>
  <si>
    <t>ДТП по вине пешеходов</t>
  </si>
  <si>
    <t>ДТП с участием детей</t>
  </si>
  <si>
    <t>Тяжесть последствий ДТП</t>
  </si>
  <si>
    <t>ДТП</t>
  </si>
  <si>
    <t>ПОГ</t>
  </si>
  <si>
    <t>РАН</t>
  </si>
  <si>
    <t>динамика</t>
  </si>
  <si>
    <t>ИВАНОВО</t>
  </si>
  <si>
    <t>Ленинский</t>
  </si>
  <si>
    <t>Октябрьский</t>
  </si>
  <si>
    <t>Советский</t>
  </si>
  <si>
    <t>Фрунзенский</t>
  </si>
  <si>
    <t xml:space="preserve">ДТП, всего </t>
  </si>
  <si>
    <t xml:space="preserve">     ДТП по вине пешеходов</t>
  </si>
  <si>
    <t xml:space="preserve">     ДТП с участием детей</t>
  </si>
  <si>
    <t>Всего пресечено административных правонарушений</t>
  </si>
  <si>
    <t>Нарушения ПДД пешеходами (ст. 12.29, КоАП РФ)</t>
  </si>
  <si>
    <t>Непредоставление преимущества в движении пешеходам или иным участникам дорожного движения (ст.12.18 КоАП РФ)</t>
  </si>
  <si>
    <t>Управление ТС в состоянии опьянения или с признаками состояния опьянения</t>
  </si>
  <si>
    <t>в том числе</t>
  </si>
  <si>
    <t>Невыполнение требования о прохождении медицинского освидетельствования на состояние опьянения (ст.12.26 КоАП РФ)</t>
  </si>
  <si>
    <t>Управление ТС на котором установлены стекла светопропускание которых не соответствует техническому регламенту (ч.3.1. ст. 12.5 КоАП РФ)</t>
  </si>
  <si>
    <t>Нарушение правил применения ремней безопасности или мотошлемов (ст.12.6 КоАП РФ)</t>
  </si>
  <si>
    <t>Превышение установленной скорости движения (ст. 12.9 КоАП РФ)</t>
  </si>
  <si>
    <t>Проезд на запрещающий сигнал светофора или  на запрещающий жест регулировщика, (ч.1.,ч.2.,ч3 ст.12.12 КоАП РФ)</t>
  </si>
  <si>
    <t>Выезд на полосу встречного движения в случаях, если это запрещено ПДД (ч.4 ст. 12.15 КоАП РФ)</t>
  </si>
  <si>
    <t>Оставление водителем в нарушение ПДД места дорожно-транспортного происшествия, участником которого он являлся (ч. 2 ст.12.27 КоАП РФ)</t>
  </si>
  <si>
    <t>Невыполнение требования ПДД о запрещении водителю употреблять алкогольные напитки, наркотические или психотропные вещества после ДТП,  (ч.3 ст.12.27 КоАП РФ)</t>
  </si>
  <si>
    <t>Неисполнение обязаннорсти по страхованию гражданской ответственности (ч. 2 ст. 12.37 КоАП РФ)</t>
  </si>
  <si>
    <t>Управление транспортным средством  не зарегистрированным в установленном порядке (ч. 1 ст. 12.1 КоАП РФ)</t>
  </si>
  <si>
    <t>Нарушение правил проведения ремонта и содержания дорог, ж/д переездов или др. дорожных сооружений (ст.12.34 КоАП РФ)</t>
  </si>
  <si>
    <t>Невыполнение в установленный срок законного предписания  (ч.1 ст.19.5 КоАП РФ)</t>
  </si>
  <si>
    <t>Нарушение правил остановки и стоянки (ч.4 ст.12.16, ч.1 ст.12.19 КоАП РФ)</t>
  </si>
  <si>
    <t>Управление ТС водителем, находящимся в состоянии опьянения (ч.1 ст. 12.8 КоАП РФ)</t>
  </si>
  <si>
    <t>Управление ТС водителем, находящимся в состоянии опьянения и не имеющим права управления ТС  (ч.З ст.12.8 КоАП РФ)</t>
  </si>
  <si>
    <t>Повторное совершение административного правонарушения, предусмотренного ч.1 или 2 ст. 12.8 КоАП РФ  
(ст. 264 УК РФ)</t>
  </si>
  <si>
    <t>Невыполнение требования о прохождении медицинского освидетельствования на состояние опьянения (ч.1 ст.12.26 КоАП РФ)</t>
  </si>
  <si>
    <t>Невыполнение требования о прохождении медицинского освидетельствования на состояние опьянения (ч.2 ст.12.26 КоАП РФ)</t>
  </si>
  <si>
    <t>превышение установленной скорости движения на величину более 60 км/час (ч. 4 ст. 12.9 КоАП РФ)</t>
  </si>
  <si>
    <t>ЦНПБДД ГИБДД</t>
  </si>
  <si>
    <t>%</t>
  </si>
  <si>
    <t>Общее количество ДТП</t>
  </si>
  <si>
    <t>Количество ДТП, с мест которых транспортные средства скрывались</t>
  </si>
  <si>
    <t>Количество ДТП, с мест которых транспортные средства скрывались но впоследствии были обнаружены</t>
  </si>
  <si>
    <t>процент раскрываемости неочевидных ДТП</t>
  </si>
  <si>
    <t>Задержано ТС всего</t>
  </si>
  <si>
    <t>срок обнаружения скрывшихся ТС</t>
  </si>
  <si>
    <t>Количество ДТП, с мест которых транспортные средства скрывались и впоследствии не обнаружены</t>
  </si>
  <si>
    <t>удельный вес неочевидных ДТП</t>
  </si>
  <si>
    <t>ТС на месте, водитель впоследствии задержан</t>
  </si>
  <si>
    <t>ТС на месте, водитель скрылся</t>
  </si>
  <si>
    <t>в течение суток</t>
  </si>
  <si>
    <t>от 1 до 3 суток</t>
  </si>
  <si>
    <t>от 3 до 10 суток</t>
  </si>
  <si>
    <t>свыше 10 суток</t>
  </si>
  <si>
    <t xml:space="preserve">в том числе </t>
  </si>
  <si>
    <t>по вине водителей ТС в состоянии алкогольного опьянения</t>
  </si>
  <si>
    <t>При нарушении водителями правил перевозки детей</t>
  </si>
  <si>
    <t>тяжесть последствий ДТП с участием детей</t>
  </si>
  <si>
    <t>удельный вес ДТП c участием детей</t>
  </si>
  <si>
    <t>ДТП с детьми пешеходами</t>
  </si>
  <si>
    <t>ДТП с детьми пессажирами</t>
  </si>
  <si>
    <t>ДТП с детьми велосипедистами</t>
  </si>
  <si>
    <t>ДТП по вине детей водителей мототранспорта</t>
  </si>
  <si>
    <t>ДТП с детьми водителями мопедов</t>
  </si>
  <si>
    <t>возрастные категории детей - участников ДТП</t>
  </si>
  <si>
    <t>ДТП с участием детей по дням недели</t>
  </si>
  <si>
    <t>ДТП с участниками в возрасте 
до 18 лет</t>
  </si>
  <si>
    <t>по вине самих детей</t>
  </si>
  <si>
    <t>по вине водителей ТС</t>
  </si>
  <si>
    <t>по вине детей пешеходов</t>
  </si>
  <si>
    <t>по вине детей водителей мопедов</t>
  </si>
  <si>
    <t>до 7 лет</t>
  </si>
  <si>
    <t>от 7 до 10 лет</t>
  </si>
  <si>
    <t>от 10 до 14 лет</t>
  </si>
  <si>
    <t>от 14 до 16 лет</t>
  </si>
  <si>
    <t>Пн</t>
  </si>
  <si>
    <t>Вт</t>
  </si>
  <si>
    <t>Ср</t>
  </si>
  <si>
    <t>Чт</t>
  </si>
  <si>
    <t>Пт</t>
  </si>
  <si>
    <t>Сб</t>
  </si>
  <si>
    <t>Вс</t>
  </si>
  <si>
    <t>Подготовлено в отделении организационно - аналитической работы УГИБДД УМВД России Ивановской области</t>
  </si>
  <si>
    <t>Количество ДТП с сопутствующими неудовлетворительными дорожными условиями</t>
  </si>
  <si>
    <t>Количество предписаний, выданных дорожным и коммунальным организациям после ДТП с НДУ</t>
  </si>
  <si>
    <t>ДТП в населенных пунктах</t>
  </si>
  <si>
    <t>ДТП на территориальных дорогах</t>
  </si>
  <si>
    <t>Сведения о ДТП, произошедших на федеральных автомобильных дорогах</t>
  </si>
  <si>
    <t>Виды неудовлетворительных дорожных условий, сопутствующих совершению ДТП</t>
  </si>
  <si>
    <t>удельный вес ДТП, произошедших в населенных пунктах, от общего количества ДТП</t>
  </si>
  <si>
    <t>тяжесть последствий ДТП, произошедших в населенных пунктах</t>
  </si>
  <si>
    <t>В том числе с зафиксированными неудовлетворительными дорожными условиями, способствовавшими совершению ДТП</t>
  </si>
  <si>
    <t>удельный вес ДТП, произошедших на территориальных автомобильных дорогах, от общего количества ДТП</t>
  </si>
  <si>
    <t>тяжесть последствий ДТП, произошедших на территориальных автомобильных дорогах</t>
  </si>
  <si>
    <t>удельный вес ДТП, произошедших на ФАД, от общего количества ДТП</t>
  </si>
  <si>
    <t>тяжесть последствий ДТП, произошедших на ФАД</t>
  </si>
  <si>
    <t>всего неудовлетворительных дорожных условий</t>
  </si>
  <si>
    <t xml:space="preserve">01 Неровное покрытие        </t>
  </si>
  <si>
    <t xml:space="preserve">02 Дефекты покрытия         </t>
  </si>
  <si>
    <t>03 Низкие сцепные качества покрытия</t>
  </si>
  <si>
    <t xml:space="preserve">04 Неудовлетворительное состояние обочин    </t>
  </si>
  <si>
    <t xml:space="preserve">05 Обочина занижена по отношению к проезжей части    </t>
  </si>
  <si>
    <t xml:space="preserve">06 Несоотвие габаритов моста ширине пр. части </t>
  </si>
  <si>
    <t xml:space="preserve">07 Плохая видимость светофора        </t>
  </si>
  <si>
    <t xml:space="preserve">08 Неисправность светофора  </t>
  </si>
  <si>
    <t>09 Отсутствие горизонтальной разметки</t>
  </si>
  <si>
    <t xml:space="preserve">10 Отсутствие вертикальной разметки </t>
  </si>
  <si>
    <t xml:space="preserve">11 Деревья (опоры) на обочине      </t>
  </si>
  <si>
    <t xml:space="preserve">12 Наличие наружной рекламы </t>
  </si>
  <si>
    <t xml:space="preserve">13 Отсутствие тротуаров (пешеходных дорожек)    </t>
  </si>
  <si>
    <t xml:space="preserve">14 Отсутствие ограждений в необходимых местах </t>
  </si>
  <si>
    <t xml:space="preserve">15 Недостаточное освещение  </t>
  </si>
  <si>
    <t xml:space="preserve">16 Неисправное освещение    </t>
  </si>
  <si>
    <t xml:space="preserve">17 Сужение проезжей части (снег, строит.мат.и пр.)  </t>
  </si>
  <si>
    <t xml:space="preserve">18 Наличие снежных валов,ограничивающих видимость  </t>
  </si>
  <si>
    <t xml:space="preserve">19 Отсутствие ограждений,сигнализации в местах работ </t>
  </si>
  <si>
    <t>20 Плохая видимость дорожных знаков</t>
  </si>
  <si>
    <t xml:space="preserve">21 Отсутствие дорожных знаков   </t>
  </si>
  <si>
    <t>22 Неправильное применение дорожных знаков</t>
  </si>
  <si>
    <t xml:space="preserve">23 Плохая различимость горизонтальной дорожной разметки      </t>
  </si>
  <si>
    <t xml:space="preserve">24 Ограниченная видимость   </t>
  </si>
  <si>
    <t xml:space="preserve">25 Отсутствие переходно-скоростных полос              </t>
  </si>
  <si>
    <t>26 Несоотвие параметров дороги ее категории</t>
  </si>
  <si>
    <t xml:space="preserve">27 Несоотвие  ж/д переездов предъявляемым требованиям      </t>
  </si>
  <si>
    <t>28 Неисправность переездной сигнализации</t>
  </si>
  <si>
    <t>29 Отсутствие направляющих устройств и световозвращающих элементов на них</t>
  </si>
  <si>
    <t xml:space="preserve">тяжесть последствий  ДТП </t>
  </si>
  <si>
    <t>удельный вес ДТП с неудовлетворительными дорожными условиями</t>
  </si>
  <si>
    <t>тяжесть последствий ДТП с неудовлетворительными дорожными условиями</t>
  </si>
  <si>
    <t>удельный вес ДТП с НДУ, произошедших в населенных пунктах</t>
  </si>
  <si>
    <t>тяжесть последствий ДТП с НДУ, произошедших в населенных пунктах</t>
  </si>
  <si>
    <t>удельный вес ДТП с НДУ, произошедших на территориальных дорогах</t>
  </si>
  <si>
    <t>тяжесть последствий ДТП с НДУ, произошедших на территориальных дорогах</t>
  </si>
  <si>
    <t>удельный вес ДТП с НДУ, произошедших на ФАД</t>
  </si>
  <si>
    <t>тяжесть последствий ДТП с НДУ, произошедших на ФАД</t>
  </si>
  <si>
    <t>Количество ДТП, в которых водители нарушили ПДД</t>
  </si>
  <si>
    <t>удельный вес ДТП, в которых водители нарушили ПДД</t>
  </si>
  <si>
    <t>тяжесть последствий ДТП, в которых водители нарушили ПДД</t>
  </si>
  <si>
    <t>Количество ДТП, по вине водителей находившихся в состоянии опьянения</t>
  </si>
  <si>
    <t>Количество отказавшихся водителей от прохождения медицинского освидетельствования на состояние опьянения</t>
  </si>
  <si>
    <t>Количество ДТП по вине водителей в зависимости от стажа вождения</t>
  </si>
  <si>
    <t>ДТП по дням недели</t>
  </si>
  <si>
    <t>Количество ДТП по вине водителей различных возрастных категорий</t>
  </si>
  <si>
    <t>Количество ДТП по вине водителей различной социальной характеристики</t>
  </si>
  <si>
    <t>Количество ДТП, в которых водители ТС юридических лиц нарушили ПДД</t>
  </si>
  <si>
    <t>Количество ДТП, в которых водители ТС физических лиц нарушили ПДД</t>
  </si>
  <si>
    <t>Виды нарушений ПДД, допущенных водителями</t>
  </si>
  <si>
    <t>ДТП по вине водителей-мужчин</t>
  </si>
  <si>
    <t>ДТП по вине водителей-женщин</t>
  </si>
  <si>
    <t>Количество ДТП, с участием водителей с признаками опьянения</t>
  </si>
  <si>
    <t>менее 18 лет</t>
  </si>
  <si>
    <t>от 18 до 22 лет</t>
  </si>
  <si>
    <t>от 22 до 28 лет</t>
  </si>
  <si>
    <t>от 28 до 38 лет</t>
  </si>
  <si>
    <t>от 38 до 50 лет</t>
  </si>
  <si>
    <t>от 50 до 65 лет</t>
  </si>
  <si>
    <t>свыше 65 лет</t>
  </si>
  <si>
    <t>рабочие</t>
  </si>
  <si>
    <t>служащие</t>
  </si>
  <si>
    <t>пенсионеры</t>
  </si>
  <si>
    <t>безработные</t>
  </si>
  <si>
    <t>учащиеся</t>
  </si>
  <si>
    <t>предприниматели</t>
  </si>
  <si>
    <t>в том числе находились в состоянии опьянения</t>
  </si>
  <si>
    <t>Не имеет соотв.катег.на управ.ТС данного вида</t>
  </si>
  <si>
    <t xml:space="preserve">Не имеет право на управление ТС          </t>
  </si>
  <si>
    <t xml:space="preserve">Превышение установленной скорости </t>
  </si>
  <si>
    <t xml:space="preserve"> Несоотв. скорости конкрет. дор. условиям </t>
  </si>
  <si>
    <t xml:space="preserve">Выезд на полосу встречного движения          </t>
  </si>
  <si>
    <t>Несоблюдение очередности проезда</t>
  </si>
  <si>
    <t>Неправильный выбор дистанции</t>
  </si>
  <si>
    <t>Нарушение правил обгона</t>
  </si>
  <si>
    <t>Нарушение правил перестроения</t>
  </si>
  <si>
    <t>Нарушение правил проезда пешеходного перехода</t>
  </si>
  <si>
    <t>Нарушение правил проезда ж/д переездов</t>
  </si>
  <si>
    <t>Нарушение требований сигналов светофора</t>
  </si>
  <si>
    <t>Нарушение требований дорожных знаков</t>
  </si>
  <si>
    <t>Эксплуатация технически неисправного ТС</t>
  </si>
  <si>
    <t>Нарушение водителем правил применения ремней безопасности</t>
  </si>
  <si>
    <t>Нарушение пассажиром правил применения ремней безопасности</t>
  </si>
  <si>
    <t>Нарушение  правил применения мотошлемов</t>
  </si>
  <si>
    <t>Нарушение правил перевозки детей</t>
  </si>
  <si>
    <t>Управление ТС лицом лишенным ПУ</t>
  </si>
  <si>
    <t>Несоблюдение условий, разрешающих движение задним ходом</t>
  </si>
  <si>
    <t>Тонировка сверх норм, установленных ГОСТом</t>
  </si>
  <si>
    <t>до 2-х лет</t>
  </si>
  <si>
    <t>от 2 до 3 лет</t>
  </si>
  <si>
    <t>от 3 до 4 лет</t>
  </si>
  <si>
    <t>от 4 до 5 лет</t>
  </si>
  <si>
    <t>от 5 до 10 лет</t>
  </si>
  <si>
    <t>свыше 10 лет</t>
  </si>
  <si>
    <t>удельный вес ДТП</t>
  </si>
  <si>
    <t>Количество ДТП, в которых  нарушили ПДД водители со стажем до 3-х лет</t>
  </si>
  <si>
    <t>удельный вес ДТП, в которых водители со стажем до 3 лет нарушили ПДД</t>
  </si>
  <si>
    <t>ДТП по вине водителей- мужчин</t>
  </si>
  <si>
    <t>ДТП по вине водителей- женщин</t>
  </si>
  <si>
    <t>В зависимости от места совершения ДТП</t>
  </si>
  <si>
    <t>ДТП по виду ТС</t>
  </si>
  <si>
    <t>Количество ДТП по вине водителей со стажем до 3-х лет в зависимости от вида ДТП</t>
  </si>
  <si>
    <t>Виды нарушений ПДД, допущенных водителями со стажем до 3-х лет</t>
  </si>
  <si>
    <t>Управление ТС в состоянии опьянения</t>
  </si>
  <si>
    <t>Не имеет право на управление ТС</t>
  </si>
  <si>
    <t>2015</t>
  </si>
  <si>
    <t>Вне городов и НП</t>
  </si>
  <si>
    <t>В городах и НП</t>
  </si>
  <si>
    <t>Легковые ТС</t>
  </si>
  <si>
    <t>Грузовые ТС</t>
  </si>
  <si>
    <t>Автобусы</t>
  </si>
  <si>
    <t>Мототехника</t>
  </si>
  <si>
    <t>столкновение</t>
  </si>
  <si>
    <t>опрокидывание</t>
  </si>
  <si>
    <t>наезд на стоящее ТС</t>
  </si>
  <si>
    <t>наезд на препятствие</t>
  </si>
  <si>
    <t>наезд на пешехода</t>
  </si>
  <si>
    <t>наезд на велосепедиста</t>
  </si>
  <si>
    <t>Наезд на пешеходов</t>
  </si>
  <si>
    <t>Количество ДТП, в которых пешеходы нарушили ПДД</t>
  </si>
  <si>
    <t>Наезд на пешеходов на пешеходном переходе</t>
  </si>
  <si>
    <t>ДТП на пешеходном переходе с участием скрывшихся ТС</t>
  </si>
  <si>
    <t>ДТП на пешеходном переходе с сопутствующими НДУ</t>
  </si>
  <si>
    <t>Виды нарушений ПДД, допущенных пешеходами</t>
  </si>
  <si>
    <t>Возрастные категории пешеходов, допустивших нарушение ПДД</t>
  </si>
  <si>
    <t>ДТП по времени суток</t>
  </si>
  <si>
    <t>удельный вес ДТП, в которых пешеходы нарушили ПДД</t>
  </si>
  <si>
    <t>31-32 переход через проезжую часть в неустановленном месте</t>
  </si>
  <si>
    <t>33 неподчинение пешеходом сигналам регулирования</t>
  </si>
  <si>
    <t xml:space="preserve">34 неожиданый выход пешехода из-за ТС или сооружений      </t>
  </si>
  <si>
    <t xml:space="preserve">37 ходьба вдоль проезжей части при наличии тротуара   </t>
  </si>
  <si>
    <t>38 ходьба вдоль проезжей части попутного направления вне НП</t>
  </si>
  <si>
    <t xml:space="preserve">39 игра на проезжей части   </t>
  </si>
  <si>
    <t>40 пешеход в возрасте до 7 лет без взрослого</t>
  </si>
  <si>
    <t xml:space="preserve">41 нетрезвое состояние пешехода      </t>
  </si>
  <si>
    <t>0-7</t>
  </si>
  <si>
    <t>7-11</t>
  </si>
  <si>
    <t>11-18</t>
  </si>
  <si>
    <t>18-22</t>
  </si>
  <si>
    <t>22-24</t>
  </si>
  <si>
    <t>Удельный вес</t>
  </si>
  <si>
    <t>7 -14 лет</t>
  </si>
  <si>
    <t>14-16 лет</t>
  </si>
  <si>
    <t>16-25 лет</t>
  </si>
  <si>
    <t>25-35 лет</t>
  </si>
  <si>
    <t>35-45 лет</t>
  </si>
  <si>
    <t>45-55 лет</t>
  </si>
  <si>
    <t>55-65 лет</t>
  </si>
  <si>
    <t>Количество пешеходов указанной возрастной категории</t>
  </si>
  <si>
    <t>ДТП в условиях неочевидности (за январь - декабрь 2017)</t>
  </si>
  <si>
    <t>ДТП с участием детей в возрасте до 16 лет (за январь - декабрь 2017)</t>
  </si>
  <si>
    <t>Сведения о водителях со стажем управления до 3-х лет (за январь - декабрь 2017)</t>
  </si>
  <si>
    <t>ДТП с участием пешеходов (за январь - декабрь 2017)</t>
  </si>
  <si>
    <t>Состояние аварийности в г.Иваново (за январь - декабрь 2017)</t>
  </si>
  <si>
    <t>Состояние аварийности в г.Иваново (сведения за месяц)</t>
  </si>
  <si>
    <t>Сведения о количестве  нарушений ПДД, пресеченных на территории г.Иваново за 12 месяцев 2017 года</t>
  </si>
  <si>
    <t>Сведения о ДТП на УДС г.Иваново в том числе с НДУ (за январь - декабрь 2017)</t>
  </si>
  <si>
    <t>Сведения о водителях, учавствовавших в ДТП с пострадавшими в г.Иваново  (за январь-декабрь 2017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</si>
</sst>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,\ yyyy"/>
    <numFmt numFmtId="165" formatCode="0000"/>
    <numFmt numFmtId="166" formatCode="0.0%"/>
    <numFmt numFmtId="167" formatCode="0.0"/>
  </numFmts>
  <fonts count="7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4"/>
      <name val="Times New Roman"/>
      <family val="1"/>
      <charset val="204"/>
    </font>
    <font>
      <sz val="11"/>
      <name val="Arial Cyr"/>
      <charset val="204"/>
    </font>
    <font>
      <b/>
      <i/>
      <sz val="18"/>
      <name val="Arial Cyr"/>
      <family val="2"/>
      <charset val="204"/>
    </font>
    <font>
      <b/>
      <i/>
      <sz val="19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19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9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charset val="204"/>
    </font>
    <font>
      <sz val="14"/>
      <name val="Arial Cyr"/>
      <family val="2"/>
      <charset val="204"/>
    </font>
    <font>
      <b/>
      <i/>
      <sz val="20"/>
      <name val="Courier New Cyr"/>
      <family val="3"/>
      <charset val="204"/>
    </font>
    <font>
      <b/>
      <i/>
      <sz val="11"/>
      <name val="Arial Cyr"/>
      <family val="2"/>
      <charset val="204"/>
    </font>
    <font>
      <b/>
      <i/>
      <sz val="19"/>
      <name val="Courier New Cyr"/>
      <family val="3"/>
      <charset val="204"/>
    </font>
    <font>
      <b/>
      <sz val="11"/>
      <name val="Arial Cyr"/>
      <charset val="204"/>
    </font>
    <font>
      <b/>
      <sz val="9"/>
      <name val="Arial Cyr"/>
      <family val="2"/>
      <charset val="204"/>
    </font>
    <font>
      <b/>
      <i/>
      <sz val="22"/>
      <name val="Arial Cyr"/>
      <family val="2"/>
      <charset val="204"/>
    </font>
    <font>
      <sz val="22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4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b/>
      <i/>
      <sz val="14"/>
      <name val="Arial Cyr"/>
      <charset val="204"/>
    </font>
    <font>
      <b/>
      <i/>
      <sz val="13"/>
      <name val="Arial Cyr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6"/>
      <name val="Arial Cyr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i/>
      <sz val="16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20"/>
      <name val="Arial Cyr"/>
      <charset val="204"/>
    </font>
    <font>
      <sz val="12"/>
      <name val="Arial Cyr"/>
      <charset val="204"/>
    </font>
    <font>
      <sz val="11"/>
      <color theme="1"/>
      <name val="Courier New"/>
      <family val="2"/>
      <charset val="204"/>
    </font>
    <font>
      <sz val="20"/>
      <name val="Arial Cyr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i/>
      <sz val="9"/>
      <name val="Arial Cyr"/>
      <charset val="204"/>
    </font>
    <font>
      <b/>
      <i/>
      <sz val="20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1"/>
      <name val="Arial Cyr"/>
      <family val="2"/>
      <charset val="204"/>
    </font>
    <font>
      <b/>
      <i/>
      <sz val="22"/>
      <name val="Arial Cyr"/>
      <charset val="204"/>
    </font>
    <font>
      <sz val="22"/>
      <name val="Arial Cyr"/>
      <charset val="204"/>
    </font>
    <font>
      <b/>
      <i/>
      <sz val="18"/>
      <name val="Arial Cyr"/>
      <charset val="204"/>
    </font>
    <font>
      <b/>
      <i/>
      <sz val="26"/>
      <name val="Arial Cyr"/>
      <charset val="204"/>
    </font>
    <font>
      <sz val="26"/>
      <name val="Arial Cyr"/>
      <charset val="204"/>
    </font>
    <font>
      <b/>
      <sz val="16"/>
      <name val="Arial Cyr"/>
      <charset val="204"/>
    </font>
    <font>
      <b/>
      <i/>
      <sz val="18"/>
      <color indexed="10"/>
      <name val="Times New Roman"/>
      <family val="1"/>
      <charset val="204"/>
    </font>
    <font>
      <sz val="16"/>
      <name val="Arial Cyr"/>
      <family val="2"/>
      <charset val="204"/>
    </font>
    <font>
      <i/>
      <sz val="13"/>
      <name val="Arial Cyr"/>
      <charset val="204"/>
    </font>
    <font>
      <sz val="18"/>
      <name val="Arial Cyr"/>
      <charset val="204"/>
    </font>
    <font>
      <b/>
      <sz val="8"/>
      <name val="Arial Cyr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name val="Arial Cyr"/>
      <charset val="204"/>
    </font>
    <font>
      <b/>
      <i/>
      <sz val="18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b/>
      <i/>
      <sz val="16"/>
      <color indexed="10"/>
      <name val="Times New Roman"/>
      <family val="1"/>
      <charset val="204"/>
    </font>
    <font>
      <b/>
      <i/>
      <sz val="19"/>
      <color indexed="10"/>
      <name val="Times New Roman"/>
      <family val="1"/>
      <charset val="204"/>
    </font>
    <font>
      <b/>
      <i/>
      <sz val="1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3" fillId="0" borderId="0"/>
    <xf numFmtId="0" fontId="1" fillId="0" borderId="0"/>
  </cellStyleXfs>
  <cellXfs count="1469">
    <xf numFmtId="0" fontId="0" fillId="0" borderId="0" xfId="0"/>
    <xf numFmtId="0" fontId="4" fillId="0" borderId="0" xfId="0" applyFont="1"/>
    <xf numFmtId="1" fontId="6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165" fontId="9" fillId="0" borderId="0" xfId="0" applyNumberFormat="1" applyFont="1" applyBorder="1"/>
    <xf numFmtId="0" fontId="4" fillId="0" borderId="0" xfId="0" applyFont="1" applyBorder="1"/>
    <xf numFmtId="164" fontId="10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1" fontId="7" fillId="0" borderId="0" xfId="0" applyNumberFormat="1" applyFont="1" applyBorder="1"/>
    <xf numFmtId="0" fontId="7" fillId="0" borderId="0" xfId="0" applyFont="1" applyBorder="1"/>
    <xf numFmtId="0" fontId="13" fillId="0" borderId="0" xfId="0" applyFont="1" applyBorder="1"/>
    <xf numFmtId="1" fontId="4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36" xfId="0" applyNumberFormat="1" applyFont="1" applyFill="1" applyBorder="1" applyAlignment="1">
      <alignment horizontal="center" vertical="center"/>
    </xf>
    <xf numFmtId="166" fontId="10" fillId="0" borderId="37" xfId="0" applyNumberFormat="1" applyFont="1" applyBorder="1" applyAlignment="1">
      <alignment horizontal="center" vertical="center"/>
    </xf>
    <xf numFmtId="166" fontId="10" fillId="0" borderId="38" xfId="0" applyNumberFormat="1" applyFont="1" applyBorder="1" applyAlignment="1">
      <alignment horizontal="center" vertical="center"/>
    </xf>
    <xf numFmtId="166" fontId="10" fillId="0" borderId="41" xfId="0" applyNumberFormat="1" applyFont="1" applyBorder="1" applyAlignment="1">
      <alignment horizontal="center" vertical="center"/>
    </xf>
    <xf numFmtId="0" fontId="18" fillId="0" borderId="42" xfId="0" applyFont="1" applyFill="1" applyBorder="1" applyAlignment="1">
      <alignment horizontal="left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43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66" fontId="19" fillId="0" borderId="44" xfId="0" applyNumberFormat="1" applyFont="1" applyBorder="1" applyAlignment="1">
      <alignment horizontal="center" vertical="center"/>
    </xf>
    <xf numFmtId="166" fontId="19" fillId="0" borderId="24" xfId="0" applyNumberFormat="1" applyFont="1" applyBorder="1" applyAlignment="1">
      <alignment horizontal="center" vertical="center"/>
    </xf>
    <xf numFmtId="166" fontId="19" fillId="0" borderId="45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66" fontId="10" fillId="0" borderId="24" xfId="0" applyNumberFormat="1" applyFont="1" applyBorder="1" applyAlignment="1">
      <alignment horizontal="center" vertical="center"/>
    </xf>
    <xf numFmtId="166" fontId="10" fillId="0" borderId="46" xfId="0" applyNumberFormat="1" applyFont="1" applyBorder="1" applyAlignment="1">
      <alignment horizontal="center" vertical="center"/>
    </xf>
    <xf numFmtId="166" fontId="19" fillId="0" borderId="23" xfId="0" applyNumberFormat="1" applyFont="1" applyBorder="1" applyAlignment="1">
      <alignment horizontal="center" vertical="center"/>
    </xf>
    <xf numFmtId="166" fontId="10" fillId="0" borderId="45" xfId="0" applyNumberFormat="1" applyFont="1" applyBorder="1" applyAlignment="1">
      <alignment horizontal="center" vertical="center"/>
    </xf>
    <xf numFmtId="167" fontId="16" fillId="0" borderId="23" xfId="0" applyNumberFormat="1" applyFont="1" applyBorder="1" applyAlignment="1">
      <alignment horizontal="center" vertical="center"/>
    </xf>
    <xf numFmtId="167" fontId="16" fillId="0" borderId="45" xfId="0" applyNumberFormat="1" applyFont="1" applyBorder="1" applyAlignment="1">
      <alignment horizontal="center" vertical="center"/>
    </xf>
    <xf numFmtId="2" fontId="16" fillId="0" borderId="43" xfId="0" applyNumberFormat="1" applyFont="1" applyBorder="1" applyAlignment="1">
      <alignment horizontal="center" vertical="center"/>
    </xf>
    <xf numFmtId="0" fontId="20" fillId="0" borderId="47" xfId="0" applyFont="1" applyFill="1" applyBorder="1" applyAlignment="1">
      <alignment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32" xfId="0" applyNumberFormat="1" applyFont="1" applyBorder="1" applyAlignment="1">
      <alignment horizontal="center" vertical="center"/>
    </xf>
    <xf numFmtId="166" fontId="10" fillId="0" borderId="51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1" fontId="17" fillId="0" borderId="26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40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66" fontId="10" fillId="0" borderId="40" xfId="0" applyNumberFormat="1" applyFont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167" fontId="4" fillId="0" borderId="37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20" fillId="0" borderId="42" xfId="0" applyFont="1" applyFill="1" applyBorder="1" applyAlignment="1">
      <alignment vertical="center"/>
    </xf>
    <xf numFmtId="1" fontId="17" fillId="0" borderId="23" xfId="0" applyNumberFormat="1" applyFont="1" applyBorder="1" applyAlignment="1">
      <alignment horizontal="center" vertical="center"/>
    </xf>
    <xf numFmtId="1" fontId="17" fillId="0" borderId="24" xfId="0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 vertical="center"/>
    </xf>
    <xf numFmtId="1" fontId="17" fillId="0" borderId="44" xfId="0" applyNumberFormat="1" applyFont="1" applyBorder="1" applyAlignment="1">
      <alignment horizontal="center" vertical="center"/>
    </xf>
    <xf numFmtId="166" fontId="10" fillId="0" borderId="44" xfId="0" applyNumberFormat="1" applyFont="1" applyBorder="1" applyAlignment="1">
      <alignment horizontal="center" vertical="center"/>
    </xf>
    <xf numFmtId="167" fontId="4" fillId="0" borderId="23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/>
    </xf>
    <xf numFmtId="1" fontId="17" fillId="0" borderId="31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1" fontId="17" fillId="0" borderId="48" xfId="0" applyNumberFormat="1" applyFont="1" applyBorder="1" applyAlignment="1">
      <alignment horizontal="center" vertical="center"/>
    </xf>
    <xf numFmtId="166" fontId="10" fillId="0" borderId="48" xfId="0" applyNumberFormat="1" applyFont="1" applyBorder="1" applyAlignment="1">
      <alignment horizontal="center" vertical="center"/>
    </xf>
    <xf numFmtId="167" fontId="4" fillId="0" borderId="31" xfId="0" applyNumberFormat="1" applyFont="1" applyBorder="1" applyAlignment="1">
      <alignment horizontal="center" vertical="center"/>
    </xf>
    <xf numFmtId="167" fontId="4" fillId="0" borderId="51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2" fillId="0" borderId="0" xfId="0" applyFont="1"/>
    <xf numFmtId="1" fontId="11" fillId="0" borderId="38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66" fontId="21" fillId="0" borderId="40" xfId="0" applyNumberFormat="1" applyFont="1" applyBorder="1" applyAlignment="1">
      <alignment horizontal="center" vertical="center"/>
    </xf>
    <xf numFmtId="166" fontId="21" fillId="0" borderId="38" xfId="0" applyNumberFormat="1" applyFont="1" applyBorder="1" applyAlignment="1">
      <alignment horizontal="center" vertical="center"/>
    </xf>
    <xf numFmtId="166" fontId="21" fillId="0" borderId="41" xfId="0" applyNumberFormat="1" applyFont="1" applyBorder="1" applyAlignment="1">
      <alignment horizontal="center" vertical="center"/>
    </xf>
    <xf numFmtId="2" fontId="4" fillId="0" borderId="56" xfId="0" applyNumberFormat="1" applyFont="1" applyBorder="1" applyAlignment="1">
      <alignment horizontal="center" vertical="center"/>
    </xf>
    <xf numFmtId="0" fontId="20" fillId="0" borderId="42" xfId="0" applyFont="1" applyFill="1" applyBorder="1" applyAlignment="1">
      <alignment horizontal="left" vertical="center"/>
    </xf>
    <xf numFmtId="1" fontId="11" fillId="0" borderId="24" xfId="0" applyNumberFormat="1" applyFont="1" applyBorder="1" applyAlignment="1">
      <alignment horizontal="center" vertical="center"/>
    </xf>
    <xf numFmtId="1" fontId="11" fillId="0" borderId="25" xfId="0" applyNumberFormat="1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1" fillId="0" borderId="45" xfId="0" applyNumberFormat="1" applyFont="1" applyBorder="1" applyAlignment="1">
      <alignment horizontal="center" vertical="center"/>
    </xf>
    <xf numFmtId="2" fontId="4" fillId="0" borderId="57" xfId="0" applyNumberFormat="1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 vertical="center"/>
    </xf>
    <xf numFmtId="166" fontId="21" fillId="0" borderId="48" xfId="0" applyNumberFormat="1" applyFont="1" applyBorder="1" applyAlignment="1">
      <alignment horizontal="center" vertical="center"/>
    </xf>
    <xf numFmtId="166" fontId="21" fillId="0" borderId="32" xfId="0" applyNumberFormat="1" applyFont="1" applyBorder="1" applyAlignment="1">
      <alignment horizontal="center" vertical="center"/>
    </xf>
    <xf numFmtId="166" fontId="21" fillId="0" borderId="51" xfId="0" applyNumberFormat="1" applyFont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" fontId="10" fillId="0" borderId="12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2" fontId="16" fillId="0" borderId="57" xfId="0" applyNumberFormat="1" applyFont="1" applyBorder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24" fillId="0" borderId="0" xfId="0" applyFont="1" applyFill="1"/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2" fillId="0" borderId="0" xfId="0" applyFont="1" applyFill="1"/>
    <xf numFmtId="164" fontId="12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vertical="center"/>
    </xf>
    <xf numFmtId="14" fontId="2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/>
    <xf numFmtId="1" fontId="14" fillId="0" borderId="55" xfId="0" applyNumberFormat="1" applyFont="1" applyFill="1" applyBorder="1" applyAlignment="1">
      <alignment horizontal="center" vertical="center"/>
    </xf>
    <xf numFmtId="1" fontId="14" fillId="0" borderId="64" xfId="0" applyNumberFormat="1" applyFont="1" applyFill="1" applyBorder="1" applyAlignment="1">
      <alignment horizontal="center" vertical="center"/>
    </xf>
    <xf numFmtId="1" fontId="33" fillId="0" borderId="65" xfId="0" applyNumberFormat="1" applyFont="1" applyFill="1" applyBorder="1" applyAlignment="1">
      <alignment horizontal="center" vertical="center"/>
    </xf>
    <xf numFmtId="1" fontId="14" fillId="0" borderId="66" xfId="0" applyNumberFormat="1" applyFont="1" applyFill="1" applyBorder="1" applyAlignment="1">
      <alignment horizontal="center" vertical="center"/>
    </xf>
    <xf numFmtId="1" fontId="14" fillId="0" borderId="67" xfId="0" applyNumberFormat="1" applyFont="1" applyFill="1" applyBorder="1" applyAlignment="1">
      <alignment horizontal="center" vertical="center"/>
    </xf>
    <xf numFmtId="1" fontId="33" fillId="0" borderId="68" xfId="0" applyNumberFormat="1" applyFont="1" applyFill="1" applyBorder="1" applyAlignment="1">
      <alignment horizontal="center" vertical="center"/>
    </xf>
    <xf numFmtId="1" fontId="14" fillId="0" borderId="69" xfId="0" applyNumberFormat="1" applyFont="1" applyFill="1" applyBorder="1" applyAlignment="1">
      <alignment horizontal="center" vertical="center"/>
    </xf>
    <xf numFmtId="1" fontId="33" fillId="0" borderId="70" xfId="0" applyNumberFormat="1" applyFont="1" applyFill="1" applyBorder="1" applyAlignment="1">
      <alignment horizontal="center" vertical="center"/>
    </xf>
    <xf numFmtId="1" fontId="14" fillId="0" borderId="35" xfId="0" applyNumberFormat="1" applyFont="1" applyFill="1" applyBorder="1" applyAlignment="1">
      <alignment horizontal="center" vertical="center"/>
    </xf>
    <xf numFmtId="1" fontId="14" fillId="0" borderId="71" xfId="0" applyNumberFormat="1" applyFont="1" applyFill="1" applyBorder="1" applyAlignment="1">
      <alignment horizontal="center" vertical="center"/>
    </xf>
    <xf numFmtId="1" fontId="33" fillId="0" borderId="36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33" fillId="0" borderId="7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" fontId="33" fillId="0" borderId="7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2" fillId="0" borderId="74" xfId="0" applyFont="1" applyFill="1" applyBorder="1"/>
    <xf numFmtId="0" fontId="18" fillId="0" borderId="47" xfId="0" applyFont="1" applyFill="1" applyBorder="1" applyAlignment="1">
      <alignment horizontal="left" vertical="center" wrapText="1"/>
    </xf>
    <xf numFmtId="1" fontId="36" fillId="0" borderId="31" xfId="0" applyNumberFormat="1" applyFont="1" applyFill="1" applyBorder="1" applyAlignment="1">
      <alignment horizontal="center" vertical="center"/>
    </xf>
    <xf numFmtId="1" fontId="36" fillId="0" borderId="32" xfId="0" applyNumberFormat="1" applyFont="1" applyFill="1" applyBorder="1" applyAlignment="1">
      <alignment horizontal="center" vertical="center"/>
    </xf>
    <xf numFmtId="166" fontId="37" fillId="0" borderId="33" xfId="0" applyNumberFormat="1" applyFont="1" applyFill="1" applyBorder="1" applyAlignment="1">
      <alignment horizontal="center" vertical="center"/>
    </xf>
    <xf numFmtId="1" fontId="37" fillId="0" borderId="31" xfId="0" applyNumberFormat="1" applyFont="1" applyFill="1" applyBorder="1" applyAlignment="1">
      <alignment horizontal="center" vertical="center"/>
    </xf>
    <xf numFmtId="1" fontId="37" fillId="0" borderId="32" xfId="0" applyNumberFormat="1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left" vertical="center" wrapText="1"/>
    </xf>
    <xf numFmtId="1" fontId="37" fillId="0" borderId="69" xfId="0" applyNumberFormat="1" applyFont="1" applyFill="1" applyBorder="1" applyAlignment="1">
      <alignment horizontal="center" vertical="center"/>
    </xf>
    <xf numFmtId="1" fontId="36" fillId="0" borderId="4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44" fillId="0" borderId="0" xfId="0" applyFont="1"/>
    <xf numFmtId="0" fontId="3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40" fillId="0" borderId="0" xfId="0" applyNumberFormat="1" applyFont="1" applyBorder="1" applyAlignment="1"/>
    <xf numFmtId="1" fontId="45" fillId="0" borderId="0" xfId="0" applyNumberFormat="1" applyFont="1" applyBorder="1" applyAlignment="1">
      <alignment horizontal="left" vertical="center"/>
    </xf>
    <xf numFmtId="0" fontId="46" fillId="0" borderId="0" xfId="0" applyFont="1"/>
    <xf numFmtId="0" fontId="27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1" fontId="39" fillId="0" borderId="31" xfId="0" applyNumberFormat="1" applyFont="1" applyFill="1" applyBorder="1" applyAlignment="1">
      <alignment horizontal="center"/>
    </xf>
    <xf numFmtId="1" fontId="39" fillId="0" borderId="32" xfId="0" applyNumberFormat="1" applyFont="1" applyFill="1" applyBorder="1" applyAlignment="1">
      <alignment horizontal="center"/>
    </xf>
    <xf numFmtId="1" fontId="0" fillId="0" borderId="51" xfId="0" applyNumberFormat="1" applyFont="1" applyFill="1" applyBorder="1" applyAlignment="1">
      <alignment horizontal="center"/>
    </xf>
    <xf numFmtId="1" fontId="39" fillId="0" borderId="55" xfId="0" applyNumberFormat="1" applyFont="1" applyFill="1" applyBorder="1" applyAlignment="1">
      <alignment horizontal="center"/>
    </xf>
    <xf numFmtId="1" fontId="39" fillId="0" borderId="64" xfId="0" applyNumberFormat="1" applyFont="1" applyFill="1" applyBorder="1" applyAlignment="1">
      <alignment horizontal="center"/>
    </xf>
    <xf numFmtId="1" fontId="0" fillId="0" borderId="65" xfId="0" applyNumberFormat="1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 vertical="center"/>
    </xf>
    <xf numFmtId="1" fontId="0" fillId="0" borderId="33" xfId="0" applyNumberFormat="1" applyFont="1" applyFill="1" applyBorder="1" applyAlignment="1">
      <alignment horizontal="center"/>
    </xf>
    <xf numFmtId="166" fontId="16" fillId="0" borderId="37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/>
    </xf>
    <xf numFmtId="0" fontId="16" fillId="0" borderId="0" xfId="0" applyFont="1" applyBorder="1"/>
    <xf numFmtId="0" fontId="16" fillId="0" borderId="18" xfId="0" applyFont="1" applyBorder="1"/>
    <xf numFmtId="0" fontId="16" fillId="0" borderId="0" xfId="0" applyFont="1"/>
    <xf numFmtId="0" fontId="48" fillId="0" borderId="57" xfId="0" applyFont="1" applyFill="1" applyBorder="1" applyAlignment="1">
      <alignment horizontal="left" vertical="center"/>
    </xf>
    <xf numFmtId="1" fontId="30" fillId="0" borderId="23" xfId="0" applyNumberFormat="1" applyFont="1" applyBorder="1" applyAlignment="1">
      <alignment horizontal="center" vertical="center"/>
    </xf>
    <xf numFmtId="1" fontId="30" fillId="0" borderId="24" xfId="0" applyNumberFormat="1" applyFont="1" applyBorder="1" applyAlignment="1">
      <alignment horizontal="center" vertical="center"/>
    </xf>
    <xf numFmtId="1" fontId="30" fillId="0" borderId="43" xfId="0" applyNumberFormat="1" applyFont="1" applyBorder="1" applyAlignment="1">
      <alignment horizontal="center" vertical="center"/>
    </xf>
    <xf numFmtId="1" fontId="30" fillId="0" borderId="44" xfId="0" applyNumberFormat="1" applyFont="1" applyBorder="1" applyAlignment="1">
      <alignment horizontal="center" vertical="center"/>
    </xf>
    <xf numFmtId="1" fontId="30" fillId="0" borderId="25" xfId="0" applyNumberFormat="1" applyFont="1" applyBorder="1" applyAlignment="1">
      <alignment horizontal="center" vertical="center"/>
    </xf>
    <xf numFmtId="166" fontId="16" fillId="0" borderId="23" xfId="0" applyNumberFormat="1" applyFont="1" applyBorder="1" applyAlignment="1">
      <alignment horizontal="center" vertical="center"/>
    </xf>
    <xf numFmtId="166" fontId="16" fillId="0" borderId="24" xfId="0" applyNumberFormat="1" applyFont="1" applyBorder="1" applyAlignment="1">
      <alignment horizontal="center" vertical="center"/>
    </xf>
    <xf numFmtId="166" fontId="16" fillId="0" borderId="45" xfId="0" applyNumberFormat="1" applyFont="1" applyBorder="1" applyAlignment="1">
      <alignment horizontal="center" vertical="center"/>
    </xf>
    <xf numFmtId="1" fontId="7" fillId="0" borderId="45" xfId="0" applyNumberFormat="1" applyFont="1" applyBorder="1" applyAlignment="1">
      <alignment horizontal="center" vertical="center"/>
    </xf>
    <xf numFmtId="166" fontId="10" fillId="0" borderId="43" xfId="0" applyNumberFormat="1" applyFont="1" applyBorder="1" applyAlignment="1">
      <alignment horizontal="center" vertical="center"/>
    </xf>
    <xf numFmtId="166" fontId="21" fillId="0" borderId="26" xfId="0" applyNumberFormat="1" applyFont="1" applyBorder="1" applyAlignment="1">
      <alignment horizontal="center" vertical="center"/>
    </xf>
    <xf numFmtId="166" fontId="21" fillId="0" borderId="34" xfId="0" applyNumberFormat="1" applyFont="1" applyBorder="1" applyAlignment="1">
      <alignment horizontal="center" vertical="center"/>
    </xf>
    <xf numFmtId="166" fontId="21" fillId="0" borderId="74" xfId="0" applyNumberFormat="1" applyFont="1" applyBorder="1" applyAlignment="1">
      <alignment horizontal="center" vertical="center"/>
    </xf>
    <xf numFmtId="0" fontId="48" fillId="0" borderId="42" xfId="0" applyFont="1" applyFill="1" applyBorder="1" applyAlignment="1">
      <alignment horizontal="left" vertical="center"/>
    </xf>
    <xf numFmtId="1" fontId="7" fillId="0" borderId="42" xfId="0" applyNumberFormat="1" applyFont="1" applyBorder="1" applyAlignment="1">
      <alignment horizontal="center" vertical="center"/>
    </xf>
    <xf numFmtId="1" fontId="30" fillId="0" borderId="45" xfId="0" applyNumberFormat="1" applyFont="1" applyBorder="1" applyAlignment="1">
      <alignment horizontal="center" vertical="center"/>
    </xf>
    <xf numFmtId="166" fontId="28" fillId="0" borderId="23" xfId="0" applyNumberFormat="1" applyFont="1" applyBorder="1" applyAlignment="1">
      <alignment horizontal="center" vertical="center"/>
    </xf>
    <xf numFmtId="166" fontId="28" fillId="0" borderId="24" xfId="0" applyNumberFormat="1" applyFont="1" applyBorder="1" applyAlignment="1">
      <alignment horizontal="center" vertical="center"/>
    </xf>
    <xf numFmtId="166" fontId="28" fillId="0" borderId="43" xfId="0" applyNumberFormat="1" applyFont="1" applyBorder="1" applyAlignment="1">
      <alignment horizontal="center" vertical="center"/>
    </xf>
    <xf numFmtId="166" fontId="14" fillId="0" borderId="43" xfId="0" applyNumberFormat="1" applyFont="1" applyBorder="1" applyAlignment="1">
      <alignment horizontal="center" vertical="center"/>
    </xf>
    <xf numFmtId="166" fontId="16" fillId="0" borderId="31" xfId="0" applyNumberFormat="1" applyFont="1" applyBorder="1" applyAlignment="1">
      <alignment horizontal="center" vertical="center"/>
    </xf>
    <xf numFmtId="0" fontId="49" fillId="0" borderId="47" xfId="0" applyFont="1" applyFill="1" applyBorder="1"/>
    <xf numFmtId="0" fontId="50" fillId="0" borderId="59" xfId="0" applyFont="1" applyFill="1" applyBorder="1"/>
    <xf numFmtId="1" fontId="11" fillId="0" borderId="26" xfId="0" applyNumberFormat="1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166" fontId="9" fillId="0" borderId="30" xfId="0" applyNumberFormat="1" applyFont="1" applyBorder="1" applyAlignment="1">
      <alignment horizontal="center" vertical="center"/>
    </xf>
    <xf numFmtId="1" fontId="11" fillId="0" borderId="30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66" fontId="51" fillId="0" borderId="34" xfId="0" applyNumberFormat="1" applyFont="1" applyBorder="1" applyAlignment="1">
      <alignment horizontal="center" vertical="center"/>
    </xf>
    <xf numFmtId="166" fontId="51" fillId="0" borderId="27" xfId="0" applyNumberFormat="1" applyFont="1" applyBorder="1" applyAlignment="1">
      <alignment horizontal="center" vertical="center"/>
    </xf>
    <xf numFmtId="166" fontId="51" fillId="0" borderId="28" xfId="0" applyNumberFormat="1" applyFont="1" applyBorder="1" applyAlignment="1">
      <alignment horizontal="center" vertical="center"/>
    </xf>
    <xf numFmtId="166" fontId="51" fillId="0" borderId="30" xfId="0" applyNumberFormat="1" applyFont="1" applyBorder="1" applyAlignment="1">
      <alignment horizontal="center" vertic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40" xfId="0" applyNumberFormat="1" applyFont="1" applyBorder="1" applyAlignment="1">
      <alignment horizontal="center" vertical="center"/>
    </xf>
    <xf numFmtId="166" fontId="21" fillId="0" borderId="11" xfId="0" applyNumberFormat="1" applyFont="1" applyBorder="1" applyAlignment="1">
      <alignment horizontal="center" vertical="center"/>
    </xf>
    <xf numFmtId="0" fontId="50" fillId="0" borderId="73" xfId="0" applyFont="1" applyFill="1" applyBorder="1"/>
    <xf numFmtId="1" fontId="11" fillId="0" borderId="9" xfId="0" applyNumberFormat="1" applyFont="1" applyBorder="1" applyAlignment="1">
      <alignment horizontal="center" vertical="center"/>
    </xf>
    <xf numFmtId="1" fontId="11" fillId="0" borderId="37" xfId="0" applyNumberFormat="1" applyFont="1" applyBorder="1" applyAlignment="1">
      <alignment horizontal="center" vertical="center"/>
    </xf>
    <xf numFmtId="1" fontId="11" fillId="0" borderId="39" xfId="0" applyNumberFormat="1" applyFont="1" applyBorder="1" applyAlignment="1">
      <alignment horizontal="center" vertical="center"/>
    </xf>
    <xf numFmtId="1" fontId="17" fillId="0" borderId="41" xfId="0" applyNumberFormat="1" applyFont="1" applyBorder="1" applyAlignment="1">
      <alignment horizontal="center" vertical="center"/>
    </xf>
    <xf numFmtId="1" fontId="17" fillId="0" borderId="39" xfId="0" applyNumberFormat="1" applyFont="1" applyBorder="1" applyAlignment="1">
      <alignment horizontal="center" vertical="center"/>
    </xf>
    <xf numFmtId="166" fontId="15" fillId="0" borderId="37" xfId="0" applyNumberFormat="1" applyFont="1" applyBorder="1" applyAlignment="1">
      <alignment horizontal="center" vertical="center"/>
    </xf>
    <xf numFmtId="166" fontId="15" fillId="0" borderId="38" xfId="0" applyNumberFormat="1" applyFont="1" applyBorder="1" applyAlignment="1">
      <alignment horizontal="center" vertical="center"/>
    </xf>
    <xf numFmtId="166" fontId="15" fillId="0" borderId="39" xfId="0" applyNumberFormat="1" applyFont="1" applyBorder="1" applyAlignment="1">
      <alignment horizontal="center" vertical="center"/>
    </xf>
    <xf numFmtId="1" fontId="11" fillId="0" borderId="40" xfId="0" applyNumberFormat="1" applyFont="1" applyBorder="1" applyAlignment="1">
      <alignment horizontal="center" vertical="center"/>
    </xf>
    <xf numFmtId="166" fontId="42" fillId="0" borderId="37" xfId="0" applyNumberFormat="1" applyFont="1" applyBorder="1" applyAlignment="1">
      <alignment horizontal="center" vertical="center"/>
    </xf>
    <xf numFmtId="166" fontId="42" fillId="0" borderId="38" xfId="0" applyNumberFormat="1" applyFont="1" applyBorder="1" applyAlignment="1">
      <alignment horizontal="center" vertical="center"/>
    </xf>
    <xf numFmtId="166" fontId="42" fillId="0" borderId="39" xfId="0" applyNumberFormat="1" applyFont="1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0" fontId="50" fillId="0" borderId="57" xfId="0" applyFont="1" applyFill="1" applyBorder="1"/>
    <xf numFmtId="1" fontId="11" fillId="0" borderId="23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45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11" fillId="0" borderId="43" xfId="0" applyNumberFormat="1" applyFont="1" applyBorder="1" applyAlignment="1">
      <alignment horizontal="center" vertical="center"/>
    </xf>
    <xf numFmtId="166" fontId="51" fillId="0" borderId="44" xfId="0" applyNumberFormat="1" applyFont="1" applyBorder="1" applyAlignment="1">
      <alignment horizontal="center" vertical="center"/>
    </xf>
    <xf numFmtId="166" fontId="51" fillId="0" borderId="24" xfId="0" applyNumberFormat="1" applyFont="1" applyBorder="1" applyAlignment="1">
      <alignment horizontal="center" vertical="center"/>
    </xf>
    <xf numFmtId="166" fontId="51" fillId="0" borderId="43" xfId="0" applyNumberFormat="1" applyFont="1" applyBorder="1" applyAlignment="1">
      <alignment horizontal="center" vertical="center"/>
    </xf>
    <xf numFmtId="166" fontId="51" fillId="0" borderId="45" xfId="0" applyNumberFormat="1" applyFont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 vertical="center"/>
    </xf>
    <xf numFmtId="166" fontId="4" fillId="0" borderId="34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50" fillId="0" borderId="42" xfId="0" applyFont="1" applyFill="1" applyBorder="1"/>
    <xf numFmtId="1" fontId="11" fillId="0" borderId="42" xfId="0" applyNumberFormat="1" applyFont="1" applyBorder="1" applyAlignment="1">
      <alignment horizontal="center" vertical="center"/>
    </xf>
    <xf numFmtId="1" fontId="17" fillId="0" borderId="45" xfId="0" applyNumberFormat="1" applyFont="1" applyBorder="1" applyAlignment="1">
      <alignment horizontal="center" vertical="center"/>
    </xf>
    <xf numFmtId="1" fontId="17" fillId="0" borderId="43" xfId="0" applyNumberFormat="1" applyFont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166" fontId="15" fillId="0" borderId="43" xfId="0" applyNumberFormat="1" applyFont="1" applyBorder="1" applyAlignment="1">
      <alignment horizontal="center" vertical="center"/>
    </xf>
    <xf numFmtId="166" fontId="42" fillId="0" borderId="23" xfId="0" applyNumberFormat="1" applyFont="1" applyBorder="1" applyAlignment="1">
      <alignment horizontal="center" vertical="center"/>
    </xf>
    <xf numFmtId="166" fontId="42" fillId="0" borderId="24" xfId="0" applyNumberFormat="1" applyFont="1" applyBorder="1" applyAlignment="1">
      <alignment horizontal="center" vertical="center"/>
    </xf>
    <xf numFmtId="166" fontId="42" fillId="0" borderId="43" xfId="0" applyNumberFormat="1" applyFont="1" applyBorder="1" applyAlignment="1">
      <alignment horizontal="center" vertical="center"/>
    </xf>
    <xf numFmtId="0" fontId="50" fillId="0" borderId="58" xfId="0" applyFont="1" applyFill="1" applyBorder="1"/>
    <xf numFmtId="1" fontId="11" fillId="0" borderId="31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 vertical="center"/>
    </xf>
    <xf numFmtId="166" fontId="9" fillId="0" borderId="51" xfId="0" applyNumberFormat="1" applyFont="1" applyBorder="1" applyAlignment="1">
      <alignment horizontal="center" vertical="center"/>
    </xf>
    <xf numFmtId="1" fontId="11" fillId="0" borderId="51" xfId="0" applyNumberFormat="1" applyFont="1" applyBorder="1" applyAlignment="1">
      <alignment horizontal="center" vertical="center"/>
    </xf>
    <xf numFmtId="1" fontId="11" fillId="0" borderId="33" xfId="0" applyNumberFormat="1" applyFont="1" applyBorder="1" applyAlignment="1">
      <alignment horizontal="center" vertical="center"/>
    </xf>
    <xf numFmtId="166" fontId="51" fillId="0" borderId="48" xfId="0" applyNumberFormat="1" applyFont="1" applyBorder="1" applyAlignment="1">
      <alignment horizontal="center" vertical="center"/>
    </xf>
    <xf numFmtId="166" fontId="51" fillId="0" borderId="32" xfId="0" applyNumberFormat="1" applyFont="1" applyBorder="1" applyAlignment="1">
      <alignment horizontal="center" vertical="center"/>
    </xf>
    <xf numFmtId="166" fontId="51" fillId="0" borderId="33" xfId="0" applyNumberFormat="1" applyFont="1" applyBorder="1" applyAlignment="1">
      <alignment horizontal="center" vertical="center"/>
    </xf>
    <xf numFmtId="166" fontId="51" fillId="0" borderId="51" xfId="0" applyNumberFormat="1" applyFont="1" applyBorder="1" applyAlignment="1">
      <alignment horizontal="center" vertical="center"/>
    </xf>
    <xf numFmtId="166" fontId="4" fillId="0" borderId="55" xfId="0" applyNumberFormat="1" applyFont="1" applyBorder="1" applyAlignment="1">
      <alignment horizontal="center" vertical="center"/>
    </xf>
    <xf numFmtId="166" fontId="4" fillId="0" borderId="69" xfId="0" applyNumberFormat="1" applyFont="1" applyBorder="1" applyAlignment="1">
      <alignment horizontal="center" vertical="center"/>
    </xf>
    <xf numFmtId="166" fontId="21" fillId="0" borderId="63" xfId="0" applyNumberFormat="1" applyFont="1" applyBorder="1" applyAlignment="1">
      <alignment horizontal="center" vertical="center"/>
    </xf>
    <xf numFmtId="0" fontId="50" fillId="0" borderId="47" xfId="0" applyFont="1" applyFill="1" applyBorder="1"/>
    <xf numFmtId="1" fontId="11" fillId="0" borderId="47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1" fontId="17" fillId="0" borderId="33" xfId="0" applyNumberFormat="1" applyFont="1" applyBorder="1" applyAlignment="1">
      <alignment horizontal="center" vertical="center"/>
    </xf>
    <xf numFmtId="166" fontId="15" fillId="0" borderId="31" xfId="0" applyNumberFormat="1" applyFont="1" applyBorder="1" applyAlignment="1">
      <alignment horizontal="center" vertical="center"/>
    </xf>
    <xf numFmtId="166" fontId="15" fillId="0" borderId="32" xfId="0" applyNumberFormat="1" applyFont="1" applyBorder="1" applyAlignment="1">
      <alignment horizontal="center" vertical="center"/>
    </xf>
    <xf numFmtId="166" fontId="15" fillId="0" borderId="33" xfId="0" applyNumberFormat="1" applyFont="1" applyBorder="1" applyAlignment="1">
      <alignment horizontal="center" vertical="center"/>
    </xf>
    <xf numFmtId="166" fontId="42" fillId="0" borderId="31" xfId="0" applyNumberFormat="1" applyFont="1" applyBorder="1" applyAlignment="1">
      <alignment horizontal="center" vertical="center"/>
    </xf>
    <xf numFmtId="166" fontId="42" fillId="0" borderId="32" xfId="0" applyNumberFormat="1" applyFont="1" applyBorder="1" applyAlignment="1">
      <alignment horizontal="center" vertical="center"/>
    </xf>
    <xf numFmtId="166" fontId="42" fillId="0" borderId="33" xfId="0" applyNumberFormat="1" applyFont="1" applyBorder="1" applyAlignment="1">
      <alignment horizontal="center" vertical="center"/>
    </xf>
    <xf numFmtId="0" fontId="50" fillId="0" borderId="52" xfId="0" applyFont="1" applyFill="1" applyBorder="1"/>
    <xf numFmtId="166" fontId="4" fillId="0" borderId="44" xfId="0" applyNumberFormat="1" applyFont="1" applyBorder="1" applyAlignment="1">
      <alignment horizontal="center" vertical="center"/>
    </xf>
    <xf numFmtId="166" fontId="4" fillId="0" borderId="24" xfId="0" applyNumberFormat="1" applyFont="1" applyBorder="1" applyAlignment="1">
      <alignment horizontal="center" vertical="center"/>
    </xf>
    <xf numFmtId="166" fontId="4" fillId="0" borderId="45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166" fontId="0" fillId="0" borderId="0" xfId="0" applyNumberFormat="1"/>
    <xf numFmtId="166" fontId="4" fillId="0" borderId="48" xfId="0" applyNumberFormat="1" applyFont="1" applyBorder="1" applyAlignment="1">
      <alignment horizontal="center" vertical="center"/>
    </xf>
    <xf numFmtId="166" fontId="4" fillId="0" borderId="32" xfId="0" applyNumberFormat="1" applyFont="1" applyBorder="1" applyAlignment="1">
      <alignment horizontal="center" vertical="center"/>
    </xf>
    <xf numFmtId="166" fontId="4" fillId="0" borderId="51" xfId="0" applyNumberFormat="1" applyFont="1" applyBorder="1" applyAlignment="1">
      <alignment horizontal="center" vertical="center"/>
    </xf>
    <xf numFmtId="166" fontId="4" fillId="0" borderId="31" xfId="0" applyNumberFormat="1" applyFont="1" applyBorder="1" applyAlignment="1">
      <alignment horizontal="center" vertical="center"/>
    </xf>
    <xf numFmtId="0" fontId="0" fillId="0" borderId="60" xfId="0" applyBorder="1"/>
    <xf numFmtId="0" fontId="0" fillId="0" borderId="63" xfId="0" applyBorder="1"/>
    <xf numFmtId="1" fontId="46" fillId="0" borderId="0" xfId="0" applyNumberFormat="1" applyFont="1"/>
    <xf numFmtId="0" fontId="53" fillId="0" borderId="0" xfId="0" applyFont="1"/>
    <xf numFmtId="1" fontId="34" fillId="0" borderId="0" xfId="0" applyNumberFormat="1" applyFont="1" applyBorder="1" applyAlignment="1">
      <alignment horizontal="center" vertical="center"/>
    </xf>
    <xf numFmtId="1" fontId="34" fillId="0" borderId="0" xfId="0" applyNumberFormat="1" applyFont="1" applyBorder="1" applyAlignment="1">
      <alignment vertical="center"/>
    </xf>
    <xf numFmtId="1" fontId="16" fillId="0" borderId="0" xfId="0" applyNumberFormat="1" applyFont="1" applyBorder="1" applyAlignment="1">
      <alignment vertical="center"/>
    </xf>
    <xf numFmtId="1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vertical="center" wrapText="1"/>
    </xf>
    <xf numFmtId="164" fontId="54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56" fillId="0" borderId="0" xfId="0" applyFont="1"/>
    <xf numFmtId="0" fontId="32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1" fontId="39" fillId="0" borderId="66" xfId="0" applyNumberFormat="1" applyFont="1" applyFill="1" applyBorder="1" applyAlignment="1">
      <alignment horizontal="center"/>
    </xf>
    <xf numFmtId="1" fontId="39" fillId="0" borderId="67" xfId="0" applyNumberFormat="1" applyFont="1" applyFill="1" applyBorder="1" applyAlignment="1">
      <alignment horizontal="center"/>
    </xf>
    <xf numFmtId="1" fontId="0" fillId="0" borderId="68" xfId="0" applyNumberFormat="1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166" fontId="16" fillId="0" borderId="39" xfId="0" applyNumberFormat="1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0" fontId="29" fillId="0" borderId="0" xfId="0" applyFont="1"/>
    <xf numFmtId="166" fontId="40" fillId="0" borderId="23" xfId="0" applyNumberFormat="1" applyFont="1" applyBorder="1" applyAlignment="1">
      <alignment horizontal="center" vertical="center"/>
    </xf>
    <xf numFmtId="166" fontId="40" fillId="0" borderId="24" xfId="0" applyNumberFormat="1" applyFont="1" applyBorder="1" applyAlignment="1">
      <alignment horizontal="center" vertical="center"/>
    </xf>
    <xf numFmtId="166" fontId="40" fillId="0" borderId="45" xfId="0" applyNumberFormat="1" applyFont="1" applyBorder="1" applyAlignment="1">
      <alignment horizontal="center" vertical="center"/>
    </xf>
    <xf numFmtId="1" fontId="29" fillId="0" borderId="23" xfId="0" applyNumberFormat="1" applyFont="1" applyBorder="1" applyAlignment="1">
      <alignment horizontal="center" vertical="center"/>
    </xf>
    <xf numFmtId="1" fontId="29" fillId="0" borderId="24" xfId="0" applyNumberFormat="1" applyFont="1" applyBorder="1" applyAlignment="1">
      <alignment horizontal="center" vertical="center"/>
    </xf>
    <xf numFmtId="1" fontId="29" fillId="0" borderId="45" xfId="0" applyNumberFormat="1" applyFont="1" applyBorder="1" applyAlignment="1">
      <alignment horizontal="center" vertical="center"/>
    </xf>
    <xf numFmtId="1" fontId="29" fillId="0" borderId="43" xfId="0" applyNumberFormat="1" applyFont="1" applyBorder="1" applyAlignment="1">
      <alignment horizontal="center" vertical="center"/>
    </xf>
    <xf numFmtId="166" fontId="16" fillId="0" borderId="44" xfId="0" applyNumberFormat="1" applyFont="1" applyBorder="1" applyAlignment="1">
      <alignment horizontal="center" vertical="center"/>
    </xf>
    <xf numFmtId="166" fontId="16" fillId="0" borderId="43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 vertical="center"/>
    </xf>
    <xf numFmtId="166" fontId="16" fillId="0" borderId="46" xfId="0" applyNumberFormat="1" applyFont="1" applyBorder="1" applyAlignment="1">
      <alignment horizontal="center" vertical="center"/>
    </xf>
    <xf numFmtId="166" fontId="16" fillId="0" borderId="42" xfId="0" applyNumberFormat="1" applyFont="1" applyBorder="1" applyAlignment="1">
      <alignment horizontal="center" vertical="center"/>
    </xf>
    <xf numFmtId="0" fontId="58" fillId="0" borderId="46" xfId="0" applyFont="1" applyFill="1" applyBorder="1" applyAlignment="1">
      <alignment horizontal="left" vertical="center"/>
    </xf>
    <xf numFmtId="0" fontId="58" fillId="0" borderId="57" xfId="0" applyFont="1" applyFill="1" applyBorder="1" applyAlignment="1">
      <alignment horizontal="left" vertical="center"/>
    </xf>
    <xf numFmtId="1" fontId="34" fillId="0" borderId="23" xfId="0" applyNumberFormat="1" applyFont="1" applyBorder="1" applyAlignment="1">
      <alignment horizontal="center" vertical="center"/>
    </xf>
    <xf numFmtId="1" fontId="34" fillId="0" borderId="24" xfId="0" applyNumberFormat="1" applyFont="1" applyBorder="1" applyAlignment="1">
      <alignment horizontal="center" vertical="center"/>
    </xf>
    <xf numFmtId="1" fontId="34" fillId="0" borderId="45" xfId="0" applyNumberFormat="1" applyFont="1" applyBorder="1" applyAlignment="1">
      <alignment horizontal="center" vertical="center"/>
    </xf>
    <xf numFmtId="1" fontId="34" fillId="0" borderId="43" xfId="0" applyNumberFormat="1" applyFont="1" applyBorder="1" applyAlignment="1">
      <alignment horizontal="center" vertical="center"/>
    </xf>
    <xf numFmtId="1" fontId="34" fillId="0" borderId="44" xfId="0" applyNumberFormat="1" applyFont="1" applyBorder="1" applyAlignment="1">
      <alignment horizontal="center" vertical="center"/>
    </xf>
    <xf numFmtId="1" fontId="34" fillId="0" borderId="25" xfId="0" applyNumberFormat="1" applyFont="1" applyBorder="1" applyAlignment="1">
      <alignment horizontal="center" vertical="center"/>
    </xf>
    <xf numFmtId="166" fontId="28" fillId="0" borderId="44" xfId="0" applyNumberFormat="1" applyFont="1" applyBorder="1" applyAlignment="1">
      <alignment horizontal="center" vertical="center"/>
    </xf>
    <xf numFmtId="0" fontId="36" fillId="0" borderId="0" xfId="0" applyFont="1"/>
    <xf numFmtId="166" fontId="16" fillId="0" borderId="33" xfId="0" applyNumberFormat="1" applyFont="1" applyBorder="1" applyAlignment="1">
      <alignment horizontal="center" vertical="center"/>
    </xf>
    <xf numFmtId="166" fontId="16" fillId="0" borderId="50" xfId="0" applyNumberFormat="1" applyFont="1" applyBorder="1" applyAlignment="1">
      <alignment horizontal="center" vertical="center"/>
    </xf>
    <xf numFmtId="0" fontId="50" fillId="0" borderId="50" xfId="0" applyFont="1" applyFill="1" applyBorder="1"/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" fontId="36" fillId="0" borderId="37" xfId="0" applyNumberFormat="1" applyFont="1" applyBorder="1" applyAlignment="1">
      <alignment horizontal="center" vertical="center"/>
    </xf>
    <xf numFmtId="1" fontId="36" fillId="0" borderId="38" xfId="0" applyNumberFormat="1" applyFont="1" applyBorder="1" applyAlignment="1">
      <alignment horizontal="center" vertical="center"/>
    </xf>
    <xf numFmtId="1" fontId="36" fillId="0" borderId="41" xfId="0" applyNumberFormat="1" applyFont="1" applyBorder="1" applyAlignment="1">
      <alignment horizontal="center" vertical="center"/>
    </xf>
    <xf numFmtId="1" fontId="36" fillId="0" borderId="39" xfId="0" applyNumberFormat="1" applyFont="1" applyBorder="1" applyAlignment="1">
      <alignment horizontal="center" vertical="center"/>
    </xf>
    <xf numFmtId="166" fontId="4" fillId="0" borderId="38" xfId="0" applyNumberFormat="1" applyFont="1" applyBorder="1" applyAlignment="1">
      <alignment horizontal="center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0" fontId="50" fillId="0" borderId="10" xfId="0" applyFont="1" applyFill="1" applyBorder="1"/>
    <xf numFmtId="1" fontId="59" fillId="0" borderId="38" xfId="0" applyNumberFormat="1" applyFont="1" applyBorder="1" applyAlignment="1">
      <alignment horizontal="center" vertical="center"/>
    </xf>
    <xf numFmtId="1" fontId="59" fillId="0" borderId="41" xfId="0" applyNumberFormat="1" applyFont="1" applyBorder="1" applyAlignment="1">
      <alignment horizontal="center" vertical="center"/>
    </xf>
    <xf numFmtId="1" fontId="59" fillId="0" borderId="37" xfId="0" applyNumberFormat="1" applyFont="1" applyBorder="1" applyAlignment="1">
      <alignment horizontal="center" vertical="center"/>
    </xf>
    <xf numFmtId="1" fontId="59" fillId="0" borderId="39" xfId="0" applyNumberFormat="1" applyFont="1" applyBorder="1" applyAlignment="1">
      <alignment horizontal="center" vertical="center"/>
    </xf>
    <xf numFmtId="166" fontId="21" fillId="0" borderId="39" xfId="0" applyNumberFormat="1" applyFont="1" applyBorder="1" applyAlignment="1">
      <alignment horizontal="center" vertical="center"/>
    </xf>
    <xf numFmtId="0" fontId="50" fillId="0" borderId="56" xfId="0" applyFont="1" applyFill="1" applyBorder="1"/>
    <xf numFmtId="0" fontId="59" fillId="0" borderId="37" xfId="0" applyNumberFormat="1" applyFont="1" applyBorder="1" applyAlignment="1">
      <alignment horizontal="center" vertical="center"/>
    </xf>
    <xf numFmtId="0" fontId="59" fillId="0" borderId="38" xfId="0" applyNumberFormat="1" applyFont="1" applyBorder="1" applyAlignment="1">
      <alignment horizontal="center" vertical="center"/>
    </xf>
    <xf numFmtId="0" fontId="59" fillId="0" borderId="39" xfId="0" applyNumberFormat="1" applyFont="1" applyBorder="1" applyAlignment="1">
      <alignment horizontal="center" vertical="center"/>
    </xf>
    <xf numFmtId="166" fontId="27" fillId="0" borderId="23" xfId="0" applyNumberFormat="1" applyFont="1" applyBorder="1" applyAlignment="1">
      <alignment horizontal="center" vertical="center"/>
    </xf>
    <xf numFmtId="166" fontId="27" fillId="0" borderId="24" xfId="0" applyNumberFormat="1" applyFont="1" applyBorder="1" applyAlignment="1">
      <alignment horizontal="center" vertical="center"/>
    </xf>
    <xf numFmtId="166" fontId="27" fillId="0" borderId="45" xfId="0" applyNumberFormat="1" applyFont="1" applyBorder="1" applyAlignment="1">
      <alignment horizontal="center" vertical="center"/>
    </xf>
    <xf numFmtId="1" fontId="36" fillId="0" borderId="23" xfId="0" applyNumberFormat="1" applyFont="1" applyBorder="1" applyAlignment="1">
      <alignment horizontal="center" vertical="center"/>
    </xf>
    <xf numFmtId="1" fontId="36" fillId="0" borderId="24" xfId="0" applyNumberFormat="1" applyFont="1" applyBorder="1" applyAlignment="1">
      <alignment horizontal="center" vertical="center"/>
    </xf>
    <xf numFmtId="1" fontId="36" fillId="0" borderId="45" xfId="0" applyNumberFormat="1" applyFont="1" applyBorder="1" applyAlignment="1">
      <alignment horizontal="center" vertical="center"/>
    </xf>
    <xf numFmtId="1" fontId="36" fillId="0" borderId="43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166" fontId="4" fillId="0" borderId="25" xfId="0" applyNumberFormat="1" applyFont="1" applyBorder="1" applyAlignment="1">
      <alignment horizontal="center" vertical="center"/>
    </xf>
    <xf numFmtId="0" fontId="50" fillId="0" borderId="46" xfId="0" applyFont="1" applyFill="1" applyBorder="1"/>
    <xf numFmtId="1" fontId="59" fillId="0" borderId="24" xfId="0" applyNumberFormat="1" applyFont="1" applyBorder="1" applyAlignment="1">
      <alignment horizontal="center" vertical="center"/>
    </xf>
    <xf numFmtId="1" fontId="59" fillId="0" borderId="45" xfId="0" applyNumberFormat="1" applyFont="1" applyBorder="1" applyAlignment="1">
      <alignment horizontal="center" vertical="center"/>
    </xf>
    <xf numFmtId="1" fontId="59" fillId="0" borderId="23" xfId="0" applyNumberFormat="1" applyFont="1" applyBorder="1" applyAlignment="1">
      <alignment horizontal="center" vertical="center"/>
    </xf>
    <xf numFmtId="1" fontId="59" fillId="0" borderId="43" xfId="0" applyNumberFormat="1" applyFont="1" applyBorder="1" applyAlignment="1">
      <alignment horizontal="center" vertical="center"/>
    </xf>
    <xf numFmtId="166" fontId="21" fillId="0" borderId="43" xfId="0" applyNumberFormat="1" applyFont="1" applyBorder="1" applyAlignment="1">
      <alignment horizontal="center" vertical="center"/>
    </xf>
    <xf numFmtId="166" fontId="21" fillId="0" borderId="23" xfId="0" applyNumberFormat="1" applyFont="1" applyBorder="1" applyAlignment="1">
      <alignment horizontal="center" vertical="center"/>
    </xf>
    <xf numFmtId="0" fontId="59" fillId="0" borderId="23" xfId="0" applyNumberFormat="1" applyFont="1" applyBorder="1" applyAlignment="1">
      <alignment horizontal="center" vertical="center"/>
    </xf>
    <xf numFmtId="0" fontId="59" fillId="0" borderId="24" xfId="0" applyNumberFormat="1" applyFont="1" applyBorder="1" applyAlignment="1">
      <alignment horizontal="center" vertical="center"/>
    </xf>
    <xf numFmtId="0" fontId="59" fillId="0" borderId="43" xfId="0" applyNumberFormat="1" applyFont="1" applyBorder="1" applyAlignment="1">
      <alignment horizontal="center" vertical="center"/>
    </xf>
    <xf numFmtId="166" fontId="39" fillId="0" borderId="44" xfId="0" applyNumberFormat="1" applyFont="1" applyBorder="1" applyAlignment="1">
      <alignment horizontal="center" vertical="center"/>
    </xf>
    <xf numFmtId="166" fontId="39" fillId="0" borderId="24" xfId="0" applyNumberFormat="1" applyFont="1" applyBorder="1" applyAlignment="1">
      <alignment horizontal="center" vertical="center"/>
    </xf>
    <xf numFmtId="166" fontId="39" fillId="0" borderId="43" xfId="0" applyNumberFormat="1" applyFont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51" xfId="0" applyNumberFormat="1" applyFont="1" applyBorder="1" applyAlignment="1">
      <alignment horizontal="center" vertical="center"/>
    </xf>
    <xf numFmtId="1" fontId="36" fillId="0" borderId="31" xfId="0" applyNumberFormat="1" applyFont="1" applyBorder="1" applyAlignment="1">
      <alignment horizontal="center" vertical="center"/>
    </xf>
    <xf numFmtId="1" fontId="36" fillId="0" borderId="32" xfId="0" applyNumberFormat="1" applyFont="1" applyBorder="1" applyAlignment="1">
      <alignment horizontal="center" vertical="center"/>
    </xf>
    <xf numFmtId="1" fontId="36" fillId="0" borderId="51" xfId="0" applyNumberFormat="1" applyFont="1" applyBorder="1" applyAlignment="1">
      <alignment horizontal="center" vertical="center"/>
    </xf>
    <xf numFmtId="1" fontId="36" fillId="0" borderId="33" xfId="0" applyNumberFormat="1" applyFont="1" applyBorder="1" applyAlignment="1">
      <alignment horizontal="center" vertical="center"/>
    </xf>
    <xf numFmtId="166" fontId="4" fillId="0" borderId="33" xfId="0" applyNumberFormat="1" applyFont="1" applyBorder="1" applyAlignment="1">
      <alignment horizontal="center" vertical="center"/>
    </xf>
    <xf numFmtId="166" fontId="4" fillId="0" borderId="49" xfId="0" applyNumberFormat="1" applyFont="1" applyBorder="1" applyAlignment="1">
      <alignment horizontal="center" vertical="center"/>
    </xf>
    <xf numFmtId="1" fontId="59" fillId="0" borderId="32" xfId="0" applyNumberFormat="1" applyFont="1" applyBorder="1" applyAlignment="1">
      <alignment horizontal="center" vertical="center"/>
    </xf>
    <xf numFmtId="1" fontId="59" fillId="0" borderId="51" xfId="0" applyNumberFormat="1" applyFont="1" applyBorder="1" applyAlignment="1">
      <alignment horizontal="center" vertical="center"/>
    </xf>
    <xf numFmtId="1" fontId="59" fillId="0" borderId="31" xfId="0" applyNumberFormat="1" applyFont="1" applyBorder="1" applyAlignment="1">
      <alignment horizontal="center" vertical="center"/>
    </xf>
    <xf numFmtId="1" fontId="59" fillId="0" borderId="33" xfId="0" applyNumberFormat="1" applyFont="1" applyBorder="1" applyAlignment="1">
      <alignment horizontal="center" vertical="center"/>
    </xf>
    <xf numFmtId="166" fontId="39" fillId="0" borderId="48" xfId="0" applyNumberFormat="1" applyFont="1" applyBorder="1" applyAlignment="1">
      <alignment horizontal="center" vertical="center"/>
    </xf>
    <xf numFmtId="166" fontId="39" fillId="0" borderId="32" xfId="0" applyNumberFormat="1" applyFont="1" applyBorder="1" applyAlignment="1">
      <alignment horizontal="center" vertical="center"/>
    </xf>
    <xf numFmtId="166" fontId="39" fillId="0" borderId="33" xfId="0" applyNumberFormat="1" applyFont="1" applyBorder="1" applyAlignment="1">
      <alignment horizontal="center" vertical="center"/>
    </xf>
    <xf numFmtId="166" fontId="21" fillId="0" borderId="33" xfId="0" applyNumberFormat="1" applyFont="1" applyBorder="1" applyAlignment="1">
      <alignment horizontal="center" vertical="center"/>
    </xf>
    <xf numFmtId="166" fontId="21" fillId="0" borderId="31" xfId="0" applyNumberFormat="1" applyFont="1" applyBorder="1" applyAlignment="1">
      <alignment horizontal="center" vertical="center"/>
    </xf>
    <xf numFmtId="0" fontId="59" fillId="0" borderId="31" xfId="0" applyNumberFormat="1" applyFont="1" applyBorder="1" applyAlignment="1">
      <alignment horizontal="center" vertical="center"/>
    </xf>
    <xf numFmtId="0" fontId="59" fillId="0" borderId="32" xfId="0" applyNumberFormat="1" applyFont="1" applyBorder="1" applyAlignment="1">
      <alignment horizontal="center" vertical="center"/>
    </xf>
    <xf numFmtId="0" fontId="59" fillId="0" borderId="33" xfId="0" applyNumberFormat="1" applyFont="1" applyBorder="1" applyAlignment="1">
      <alignment horizontal="center" vertical="center"/>
    </xf>
    <xf numFmtId="166" fontId="4" fillId="0" borderId="27" xfId="0" applyNumberFormat="1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center" vertical="center"/>
    </xf>
    <xf numFmtId="9" fontId="21" fillId="0" borderId="43" xfId="0" applyNumberFormat="1" applyFont="1" applyBorder="1" applyAlignment="1">
      <alignment horizontal="center" vertic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applyFont="1" applyFill="1" applyBorder="1"/>
    <xf numFmtId="0" fontId="64" fillId="0" borderId="0" xfId="0" applyFont="1" applyFill="1" applyBorder="1"/>
    <xf numFmtId="0" fontId="65" fillId="0" borderId="0" xfId="0" applyFont="1"/>
    <xf numFmtId="0" fontId="46" fillId="0" borderId="0" xfId="0" applyFont="1" applyFill="1" applyBorder="1"/>
    <xf numFmtId="0" fontId="62" fillId="0" borderId="0" xfId="0" applyFont="1" applyFill="1" applyBorder="1"/>
    <xf numFmtId="0" fontId="41" fillId="0" borderId="0" xfId="0" applyFont="1" applyAlignment="1">
      <alignment horizontal="center" vertical="center" wrapText="1"/>
    </xf>
    <xf numFmtId="1" fontId="49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28" fillId="0" borderId="60" xfId="0" applyFont="1" applyBorder="1" applyAlignment="1">
      <alignment horizontal="right" vertical="center" wrapText="1"/>
    </xf>
    <xf numFmtId="164" fontId="30" fillId="0" borderId="60" xfId="0" applyNumberFormat="1" applyFont="1" applyBorder="1" applyAlignment="1">
      <alignment horizontal="center"/>
    </xf>
    <xf numFmtId="0" fontId="28" fillId="0" borderId="60" xfId="0" applyFont="1" applyBorder="1" applyAlignment="1">
      <alignment horizontal="right"/>
    </xf>
    <xf numFmtId="0" fontId="0" fillId="0" borderId="0" xfId="0" applyFont="1" applyAlignment="1">
      <alignment vertical="center"/>
    </xf>
    <xf numFmtId="1" fontId="32" fillId="0" borderId="66" xfId="0" applyNumberFormat="1" applyFont="1" applyFill="1" applyBorder="1" applyAlignment="1">
      <alignment horizontal="center" vertical="center"/>
    </xf>
    <xf numFmtId="1" fontId="32" fillId="0" borderId="67" xfId="0" applyNumberFormat="1" applyFont="1" applyFill="1" applyBorder="1" applyAlignment="1">
      <alignment horizontal="center" vertical="center"/>
    </xf>
    <xf numFmtId="1" fontId="0" fillId="0" borderId="68" xfId="0" applyNumberForma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1" fontId="46" fillId="0" borderId="68" xfId="0" applyNumberFormat="1" applyFont="1" applyFill="1" applyBorder="1" applyAlignment="1">
      <alignment horizontal="center" vertical="center"/>
    </xf>
    <xf numFmtId="0" fontId="32" fillId="0" borderId="53" xfId="0" applyNumberFormat="1" applyFont="1" applyFill="1" applyBorder="1" applyAlignment="1">
      <alignment horizontal="center" vertical="center"/>
    </xf>
    <xf numFmtId="0" fontId="32" fillId="0" borderId="21" xfId="0" applyNumberFormat="1" applyFont="1" applyFill="1" applyBorder="1" applyAlignment="1">
      <alignment horizontal="center" vertical="center"/>
    </xf>
    <xf numFmtId="1" fontId="42" fillId="0" borderId="75" xfId="0" applyNumberFormat="1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left" vertical="center"/>
    </xf>
    <xf numFmtId="0" fontId="32" fillId="0" borderId="53" xfId="0" applyFont="1" applyFill="1" applyBorder="1" applyAlignment="1">
      <alignment horizontal="center" vertical="center"/>
    </xf>
    <xf numFmtId="1" fontId="32" fillId="0" borderId="12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1" fontId="46" fillId="0" borderId="14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46" fillId="0" borderId="75" xfId="0" applyNumberFormat="1" applyFont="1" applyFill="1" applyBorder="1" applyAlignment="1">
      <alignment horizontal="center" vertical="center"/>
    </xf>
    <xf numFmtId="1" fontId="67" fillId="0" borderId="35" xfId="0" applyNumberFormat="1" applyFont="1" applyFill="1" applyBorder="1" applyAlignment="1">
      <alignment horizontal="center" vertical="center"/>
    </xf>
    <xf numFmtId="1" fontId="67" fillId="0" borderId="71" xfId="0" applyNumberFormat="1" applyFont="1" applyFill="1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32" fillId="0" borderId="35" xfId="0" applyNumberFormat="1" applyFont="1" applyFill="1" applyBorder="1" applyAlignment="1">
      <alignment horizontal="center" vertical="center"/>
    </xf>
    <xf numFmtId="1" fontId="32" fillId="0" borderId="71" xfId="0" applyNumberFormat="1" applyFont="1" applyFill="1" applyBorder="1" applyAlignment="1">
      <alignment horizontal="center" vertical="center"/>
    </xf>
    <xf numFmtId="0" fontId="67" fillId="0" borderId="70" xfId="0" applyNumberFormat="1" applyFont="1" applyFill="1" applyBorder="1" applyAlignment="1">
      <alignment horizontal="center" vertical="center"/>
    </xf>
    <xf numFmtId="0" fontId="67" fillId="0" borderId="65" xfId="0" applyNumberFormat="1" applyFont="1" applyFill="1" applyBorder="1" applyAlignment="1">
      <alignment horizontal="center" vertical="center"/>
    </xf>
    <xf numFmtId="0" fontId="67" fillId="0" borderId="79" xfId="0" applyNumberFormat="1" applyFont="1" applyFill="1" applyBorder="1" applyAlignment="1">
      <alignment horizontal="center" vertical="center"/>
    </xf>
    <xf numFmtId="0" fontId="67" fillId="0" borderId="68" xfId="0" applyNumberFormat="1" applyFont="1" applyFill="1" applyBorder="1" applyAlignment="1">
      <alignment horizontal="center" vertical="center"/>
    </xf>
    <xf numFmtId="0" fontId="16" fillId="0" borderId="74" xfId="0" applyFont="1" applyBorder="1"/>
    <xf numFmtId="0" fontId="68" fillId="0" borderId="42" xfId="0" applyFont="1" applyFill="1" applyBorder="1" applyAlignment="1">
      <alignment horizontal="left" vertical="center"/>
    </xf>
    <xf numFmtId="167" fontId="28" fillId="0" borderId="23" xfId="0" applyNumberFormat="1" applyFont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167" fontId="28" fillId="0" borderId="43" xfId="0" applyNumberFormat="1" applyFont="1" applyBorder="1" applyAlignment="1">
      <alignment horizontal="center" vertical="center"/>
    </xf>
    <xf numFmtId="166" fontId="26" fillId="0" borderId="42" xfId="0" applyNumberFormat="1" applyFont="1" applyBorder="1" applyAlignment="1">
      <alignment horizontal="center" vertical="center"/>
    </xf>
    <xf numFmtId="0" fontId="68" fillId="0" borderId="42" xfId="0" applyFont="1" applyFill="1" applyBorder="1"/>
    <xf numFmtId="166" fontId="10" fillId="0" borderId="23" xfId="0" applyNumberFormat="1" applyFont="1" applyBorder="1" applyAlignment="1">
      <alignment horizontal="center" vertical="center"/>
    </xf>
    <xf numFmtId="166" fontId="19" fillId="0" borderId="43" xfId="0" applyNumberFormat="1" applyFont="1" applyBorder="1" applyAlignment="1">
      <alignment horizontal="center" vertical="center"/>
    </xf>
    <xf numFmtId="167" fontId="45" fillId="0" borderId="23" xfId="0" applyNumberFormat="1" applyFont="1" applyBorder="1" applyAlignment="1">
      <alignment horizontal="center" vertical="center"/>
    </xf>
    <xf numFmtId="167" fontId="45" fillId="0" borderId="24" xfId="0" applyNumberFormat="1" applyFont="1" applyBorder="1" applyAlignment="1">
      <alignment horizontal="center" vertical="center"/>
    </xf>
    <xf numFmtId="167" fontId="45" fillId="0" borderId="43" xfId="0" applyNumberFormat="1" applyFont="1" applyBorder="1" applyAlignment="1">
      <alignment horizontal="center" vertical="center"/>
    </xf>
    <xf numFmtId="167" fontId="45" fillId="0" borderId="44" xfId="0" applyNumberFormat="1" applyFont="1" applyBorder="1" applyAlignment="1">
      <alignment horizontal="center" vertical="center"/>
    </xf>
    <xf numFmtId="1" fontId="30" fillId="0" borderId="42" xfId="0" applyNumberFormat="1" applyFont="1" applyBorder="1" applyAlignment="1">
      <alignment horizontal="center" vertical="center"/>
    </xf>
    <xf numFmtId="167" fontId="30" fillId="0" borderId="23" xfId="0" applyNumberFormat="1" applyFont="1" applyBorder="1" applyAlignment="1">
      <alignment horizontal="center" vertical="center"/>
    </xf>
    <xf numFmtId="167" fontId="30" fillId="0" borderId="24" xfId="0" applyNumberFormat="1" applyFont="1" applyBorder="1" applyAlignment="1">
      <alignment horizontal="center" vertical="center"/>
    </xf>
    <xf numFmtId="167" fontId="30" fillId="0" borderId="43" xfId="0" applyNumberFormat="1" applyFont="1" applyBorder="1" applyAlignment="1">
      <alignment horizontal="center" vertical="center"/>
    </xf>
    <xf numFmtId="166" fontId="32" fillId="0" borderId="23" xfId="0" applyNumberFormat="1" applyFont="1" applyBorder="1" applyAlignment="1">
      <alignment horizontal="center" vertical="center"/>
    </xf>
    <xf numFmtId="166" fontId="32" fillId="0" borderId="24" xfId="0" applyNumberFormat="1" applyFont="1" applyBorder="1" applyAlignment="1">
      <alignment horizontal="center" vertical="center"/>
    </xf>
    <xf numFmtId="166" fontId="32" fillId="0" borderId="43" xfId="0" applyNumberFormat="1" applyFont="1" applyBorder="1" applyAlignment="1">
      <alignment horizontal="center" vertical="center"/>
    </xf>
    <xf numFmtId="0" fontId="69" fillId="0" borderId="42" xfId="0" applyFont="1" applyFill="1" applyBorder="1" applyAlignment="1">
      <alignment horizontal="left" vertical="center"/>
    </xf>
    <xf numFmtId="166" fontId="32" fillId="0" borderId="45" xfId="0" applyNumberFormat="1" applyFont="1" applyBorder="1" applyAlignment="1">
      <alignment horizontal="center" vertical="center"/>
    </xf>
    <xf numFmtId="167" fontId="7" fillId="0" borderId="23" xfId="0" applyNumberFormat="1" applyFont="1" applyBorder="1" applyAlignment="1">
      <alignment horizontal="center" vertical="center"/>
    </xf>
    <xf numFmtId="167" fontId="7" fillId="0" borderId="24" xfId="0" applyNumberFormat="1" applyFont="1" applyBorder="1" applyAlignment="1">
      <alignment horizontal="center" vertical="center"/>
    </xf>
    <xf numFmtId="167" fontId="7" fillId="0" borderId="43" xfId="0" applyNumberFormat="1" applyFont="1" applyBorder="1" applyAlignment="1">
      <alignment horizontal="center" vertical="center"/>
    </xf>
    <xf numFmtId="9" fontId="28" fillId="0" borderId="43" xfId="0" applyNumberFormat="1" applyFont="1" applyBorder="1" applyAlignment="1">
      <alignment horizontal="center" vertical="center"/>
    </xf>
    <xf numFmtId="1" fontId="35" fillId="0" borderId="23" xfId="0" applyNumberFormat="1" applyFont="1" applyBorder="1" applyAlignment="1">
      <alignment horizontal="center" vertical="center"/>
    </xf>
    <xf numFmtId="1" fontId="35" fillId="0" borderId="45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9" fillId="0" borderId="45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0" fillId="0" borderId="46" xfId="0" applyFont="1" applyBorder="1"/>
    <xf numFmtId="166" fontId="32" fillId="0" borderId="31" xfId="0" applyNumberFormat="1" applyFont="1" applyBorder="1" applyAlignment="1">
      <alignment horizontal="center" vertical="center"/>
    </xf>
    <xf numFmtId="166" fontId="32" fillId="0" borderId="32" xfId="0" applyNumberFormat="1" applyFont="1" applyBorder="1" applyAlignment="1">
      <alignment horizontal="center" vertical="center"/>
    </xf>
    <xf numFmtId="166" fontId="32" fillId="0" borderId="33" xfId="0" applyNumberFormat="1" applyFont="1" applyBorder="1" applyAlignment="1">
      <alignment horizontal="center" vertical="center"/>
    </xf>
    <xf numFmtId="0" fontId="0" fillId="0" borderId="77" xfId="0" applyFont="1" applyBorder="1"/>
    <xf numFmtId="0" fontId="50" fillId="0" borderId="9" xfId="0" applyFont="1" applyFill="1" applyBorder="1"/>
    <xf numFmtId="166" fontId="4" fillId="0" borderId="30" xfId="0" applyNumberFormat="1" applyFont="1" applyBorder="1" applyAlignment="1">
      <alignment horizontal="center" vertical="center"/>
    </xf>
    <xf numFmtId="167" fontId="42" fillId="0" borderId="26" xfId="0" applyNumberFormat="1" applyFont="1" applyBorder="1" applyAlignment="1">
      <alignment horizontal="center" vertical="center"/>
    </xf>
    <xf numFmtId="167" fontId="42" fillId="0" borderId="27" xfId="0" applyNumberFormat="1" applyFont="1" applyBorder="1" applyAlignment="1">
      <alignment horizontal="center" vertical="center"/>
    </xf>
    <xf numFmtId="167" fontId="42" fillId="0" borderId="28" xfId="0" applyNumberFormat="1" applyFont="1" applyBorder="1" applyAlignment="1">
      <alignment horizontal="center" vertical="center"/>
    </xf>
    <xf numFmtId="167" fontId="42" fillId="0" borderId="37" xfId="0" applyNumberFormat="1" applyFont="1" applyBorder="1" applyAlignment="1">
      <alignment horizontal="center" vertical="center"/>
    </xf>
    <xf numFmtId="167" fontId="42" fillId="0" borderId="38" xfId="0" applyNumberFormat="1" applyFont="1" applyBorder="1" applyAlignment="1">
      <alignment horizontal="center" vertical="center"/>
    </xf>
    <xf numFmtId="167" fontId="42" fillId="0" borderId="39" xfId="0" applyNumberFormat="1" applyFont="1" applyBorder="1" applyAlignment="1">
      <alignment horizontal="center" vertical="center"/>
    </xf>
    <xf numFmtId="1" fontId="26" fillId="0" borderId="40" xfId="0" applyNumberFormat="1" applyFont="1" applyBorder="1" applyAlignment="1">
      <alignment horizontal="center" vertical="center"/>
    </xf>
    <xf numFmtId="1" fontId="26" fillId="0" borderId="39" xfId="0" applyNumberFormat="1" applyFont="1" applyBorder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166" fontId="51" fillId="0" borderId="37" xfId="0" applyNumberFormat="1" applyFont="1" applyBorder="1" applyAlignment="1">
      <alignment horizontal="center" vertical="center"/>
    </xf>
    <xf numFmtId="166" fontId="51" fillId="0" borderId="38" xfId="0" applyNumberFormat="1" applyFont="1" applyBorder="1" applyAlignment="1">
      <alignment horizontal="center" vertical="center"/>
    </xf>
    <xf numFmtId="166" fontId="51" fillId="0" borderId="39" xfId="0" applyNumberFormat="1" applyFont="1" applyBorder="1" applyAlignment="1">
      <alignment horizontal="center" vertical="center"/>
    </xf>
    <xf numFmtId="167" fontId="32" fillId="0" borderId="40" xfId="0" applyNumberFormat="1" applyFont="1" applyBorder="1" applyAlignment="1">
      <alignment horizontal="center" vertical="center"/>
    </xf>
    <xf numFmtId="167" fontId="32" fillId="0" borderId="38" xfId="0" applyNumberFormat="1" applyFont="1" applyBorder="1" applyAlignment="1">
      <alignment horizontal="center" vertical="center"/>
    </xf>
    <xf numFmtId="1" fontId="42" fillId="0" borderId="37" xfId="0" applyNumberFormat="1" applyFont="1" applyBorder="1" applyAlignment="1">
      <alignment horizontal="center" vertical="center"/>
    </xf>
    <xf numFmtId="1" fontId="42" fillId="0" borderId="38" xfId="0" applyNumberFormat="1" applyFont="1" applyBorder="1" applyAlignment="1">
      <alignment horizontal="center" vertical="center"/>
    </xf>
    <xf numFmtId="1" fontId="42" fillId="0" borderId="39" xfId="0" applyNumberFormat="1" applyFont="1" applyBorder="1" applyAlignment="1">
      <alignment horizontal="center" vertical="center"/>
    </xf>
    <xf numFmtId="1" fontId="42" fillId="0" borderId="9" xfId="0" applyNumberFormat="1" applyFont="1" applyBorder="1" applyAlignment="1">
      <alignment horizontal="center" vertical="center"/>
    </xf>
    <xf numFmtId="166" fontId="32" fillId="0" borderId="37" xfId="0" applyNumberFormat="1" applyFont="1" applyBorder="1" applyAlignment="1">
      <alignment horizontal="center" vertical="center"/>
    </xf>
    <xf numFmtId="166" fontId="32" fillId="0" borderId="38" xfId="0" applyNumberFormat="1" applyFont="1" applyBorder="1" applyAlignment="1">
      <alignment horizontal="center" vertical="center"/>
    </xf>
    <xf numFmtId="166" fontId="32" fillId="0" borderId="39" xfId="0" applyNumberFormat="1" applyFont="1" applyBorder="1" applyAlignment="1">
      <alignment horizontal="center" vertical="center"/>
    </xf>
    <xf numFmtId="167" fontId="32" fillId="0" borderId="37" xfId="0" applyNumberFormat="1" applyFont="1" applyBorder="1" applyAlignment="1">
      <alignment horizontal="center" vertical="center"/>
    </xf>
    <xf numFmtId="0" fontId="49" fillId="0" borderId="9" xfId="0" applyFont="1" applyFill="1" applyBorder="1"/>
    <xf numFmtId="166" fontId="42" fillId="0" borderId="41" xfId="0" applyNumberFormat="1" applyFont="1" applyBorder="1" applyAlignment="1">
      <alignment horizontal="center" vertical="center"/>
    </xf>
    <xf numFmtId="167" fontId="11" fillId="0" borderId="37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167" fontId="11" fillId="0" borderId="39" xfId="0" applyNumberFormat="1" applyFont="1" applyBorder="1" applyAlignment="1">
      <alignment horizontal="center" vertical="center"/>
    </xf>
    <xf numFmtId="9" fontId="42" fillId="0" borderId="39" xfId="0" applyNumberFormat="1" applyFont="1" applyBorder="1" applyAlignment="1">
      <alignment horizontal="center" vertical="center"/>
    </xf>
    <xf numFmtId="1" fontId="70" fillId="0" borderId="37" xfId="0" applyNumberFormat="1" applyFont="1" applyFill="1" applyBorder="1" applyAlignment="1">
      <alignment horizontal="center" vertical="center"/>
    </xf>
    <xf numFmtId="1" fontId="70" fillId="0" borderId="38" xfId="0" applyNumberFormat="1" applyFont="1" applyFill="1" applyBorder="1" applyAlignment="1">
      <alignment horizontal="center" vertical="center"/>
    </xf>
    <xf numFmtId="166" fontId="0" fillId="0" borderId="39" xfId="0" applyNumberFormat="1" applyFont="1" applyBorder="1" applyAlignment="1">
      <alignment horizontal="center" vertical="center"/>
    </xf>
    <xf numFmtId="9" fontId="71" fillId="0" borderId="39" xfId="0" applyNumberFormat="1" applyFont="1" applyBorder="1" applyAlignment="1">
      <alignment horizontal="center" vertical="center"/>
    </xf>
    <xf numFmtId="166" fontId="72" fillId="0" borderId="39" xfId="0" applyNumberFormat="1" applyFont="1" applyBorder="1" applyAlignment="1">
      <alignment horizontal="center" vertical="center"/>
    </xf>
    <xf numFmtId="0" fontId="51" fillId="0" borderId="37" xfId="0" applyNumberFormat="1" applyFont="1" applyBorder="1" applyAlignment="1">
      <alignment horizontal="center" vertical="center"/>
    </xf>
    <xf numFmtId="0" fontId="51" fillId="0" borderId="38" xfId="0" applyNumberFormat="1" applyFont="1" applyBorder="1" applyAlignment="1">
      <alignment horizontal="center" vertical="center"/>
    </xf>
    <xf numFmtId="9" fontId="51" fillId="0" borderId="39" xfId="0" applyNumberFormat="1" applyFont="1" applyBorder="1" applyAlignment="1">
      <alignment horizontal="center" vertical="center"/>
    </xf>
    <xf numFmtId="167" fontId="42" fillId="0" borderId="23" xfId="0" applyNumberFormat="1" applyFont="1" applyBorder="1" applyAlignment="1">
      <alignment horizontal="center" vertical="center"/>
    </xf>
    <xf numFmtId="167" fontId="42" fillId="0" borderId="24" xfId="0" applyNumberFormat="1" applyFont="1" applyBorder="1" applyAlignment="1">
      <alignment horizontal="center" vertical="center"/>
    </xf>
    <xf numFmtId="167" fontId="42" fillId="0" borderId="43" xfId="0" applyNumberFormat="1" applyFont="1" applyBorder="1" applyAlignment="1">
      <alignment horizontal="center" vertical="center"/>
    </xf>
    <xf numFmtId="1" fontId="26" fillId="0" borderId="44" xfId="0" applyNumberFormat="1" applyFont="1" applyBorder="1" applyAlignment="1">
      <alignment horizontal="center" vertical="center"/>
    </xf>
    <xf numFmtId="1" fontId="26" fillId="0" borderId="43" xfId="0" applyNumberFormat="1" applyFont="1" applyBorder="1" applyAlignment="1">
      <alignment horizontal="center" vertical="center"/>
    </xf>
    <xf numFmtId="166" fontId="26" fillId="0" borderId="46" xfId="0" applyNumberFormat="1" applyFont="1" applyBorder="1" applyAlignment="1">
      <alignment horizontal="center" vertical="center"/>
    </xf>
    <xf numFmtId="166" fontId="51" fillId="0" borderId="23" xfId="0" applyNumberFormat="1" applyFont="1" applyBorder="1" applyAlignment="1">
      <alignment horizontal="center" vertical="center"/>
    </xf>
    <xf numFmtId="167" fontId="32" fillId="0" borderId="44" xfId="0" applyNumberFormat="1" applyFont="1" applyBorder="1" applyAlignment="1">
      <alignment horizontal="center" vertical="center"/>
    </xf>
    <xf numFmtId="167" fontId="32" fillId="0" borderId="24" xfId="0" applyNumberFormat="1" applyFont="1" applyBorder="1" applyAlignment="1">
      <alignment horizontal="center" vertical="center"/>
    </xf>
    <xf numFmtId="1" fontId="42" fillId="0" borderId="23" xfId="0" applyNumberFormat="1" applyFont="1" applyBorder="1" applyAlignment="1">
      <alignment horizontal="center" vertical="center"/>
    </xf>
    <xf numFmtId="1" fontId="42" fillId="0" borderId="24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center" vertical="center"/>
    </xf>
    <xf numFmtId="1" fontId="42" fillId="0" borderId="42" xfId="0" applyNumberFormat="1" applyFont="1" applyBorder="1" applyAlignment="1">
      <alignment horizontal="center" vertical="center"/>
    </xf>
    <xf numFmtId="167" fontId="32" fillId="0" borderId="23" xfId="0" applyNumberFormat="1" applyFont="1" applyBorder="1" applyAlignment="1">
      <alignment horizontal="center" vertical="center"/>
    </xf>
    <xf numFmtId="0" fontId="49" fillId="0" borderId="42" xfId="0" applyFont="1" applyFill="1" applyBorder="1"/>
    <xf numFmtId="166" fontId="42" fillId="0" borderId="45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4" xfId="0" applyNumberFormat="1" applyFont="1" applyBorder="1" applyAlignment="1">
      <alignment horizontal="center" vertical="center"/>
    </xf>
    <xf numFmtId="167" fontId="11" fillId="0" borderId="43" xfId="0" applyNumberFormat="1" applyFont="1" applyBorder="1" applyAlignment="1">
      <alignment horizontal="center" vertical="center"/>
    </xf>
    <xf numFmtId="9" fontId="42" fillId="0" borderId="43" xfId="0" applyNumberFormat="1" applyFont="1" applyBorder="1" applyAlignment="1">
      <alignment horizontal="center" vertical="center"/>
    </xf>
    <xf numFmtId="1" fontId="70" fillId="0" borderId="23" xfId="0" applyNumberFormat="1" applyFont="1" applyFill="1" applyBorder="1" applyAlignment="1">
      <alignment horizontal="center" vertical="center"/>
    </xf>
    <xf numFmtId="1" fontId="70" fillId="0" borderId="24" xfId="0" applyNumberFormat="1" applyFont="1" applyFill="1" applyBorder="1" applyAlignment="1">
      <alignment horizontal="center" vertical="center"/>
    </xf>
    <xf numFmtId="166" fontId="0" fillId="0" borderId="43" xfId="0" applyNumberFormat="1" applyFont="1" applyBorder="1" applyAlignment="1">
      <alignment horizontal="center" vertical="center"/>
    </xf>
    <xf numFmtId="9" fontId="71" fillId="0" borderId="43" xfId="0" applyNumberFormat="1" applyFont="1" applyBorder="1" applyAlignment="1">
      <alignment horizontal="center" vertical="center"/>
    </xf>
    <xf numFmtId="166" fontId="72" fillId="0" borderId="43" xfId="0" applyNumberFormat="1" applyFont="1" applyBorder="1" applyAlignment="1">
      <alignment horizontal="center" vertical="center"/>
    </xf>
    <xf numFmtId="0" fontId="51" fillId="0" borderId="23" xfId="0" applyNumberFormat="1" applyFont="1" applyBorder="1" applyAlignment="1">
      <alignment horizontal="center" vertical="center"/>
    </xf>
    <xf numFmtId="0" fontId="51" fillId="0" borderId="24" xfId="0" applyNumberFormat="1" applyFont="1" applyBorder="1" applyAlignment="1">
      <alignment horizontal="center" vertical="center"/>
    </xf>
    <xf numFmtId="9" fontId="51" fillId="0" borderId="43" xfId="0" applyNumberFormat="1" applyFont="1" applyBorder="1" applyAlignment="1">
      <alignment horizontal="center" vertical="center"/>
    </xf>
    <xf numFmtId="167" fontId="42" fillId="0" borderId="31" xfId="0" applyNumberFormat="1" applyFont="1" applyBorder="1" applyAlignment="1">
      <alignment horizontal="center" vertical="center"/>
    </xf>
    <xf numFmtId="167" fontId="42" fillId="0" borderId="32" xfId="0" applyNumberFormat="1" applyFont="1" applyBorder="1" applyAlignment="1">
      <alignment horizontal="center" vertical="center"/>
    </xf>
    <xf numFmtId="167" fontId="42" fillId="0" borderId="33" xfId="0" applyNumberFormat="1" applyFont="1" applyBorder="1" applyAlignment="1">
      <alignment horizontal="center" vertical="center"/>
    </xf>
    <xf numFmtId="1" fontId="26" fillId="0" borderId="48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166" fontId="26" fillId="0" borderId="50" xfId="0" applyNumberFormat="1" applyFont="1" applyBorder="1" applyAlignment="1">
      <alignment horizontal="center" vertical="center"/>
    </xf>
    <xf numFmtId="166" fontId="51" fillId="0" borderId="31" xfId="0" applyNumberFormat="1" applyFont="1" applyBorder="1" applyAlignment="1">
      <alignment horizontal="center" vertical="center"/>
    </xf>
    <xf numFmtId="167" fontId="32" fillId="0" borderId="48" xfId="0" applyNumberFormat="1" applyFont="1" applyBorder="1" applyAlignment="1">
      <alignment horizontal="center" vertical="center"/>
    </xf>
    <xf numFmtId="167" fontId="32" fillId="0" borderId="32" xfId="0" applyNumberFormat="1" applyFont="1" applyBorder="1" applyAlignment="1">
      <alignment horizontal="center" vertical="center"/>
    </xf>
    <xf numFmtId="1" fontId="42" fillId="0" borderId="31" xfId="0" applyNumberFormat="1" applyFont="1" applyBorder="1" applyAlignment="1">
      <alignment horizontal="center" vertical="center"/>
    </xf>
    <xf numFmtId="1" fontId="42" fillId="0" borderId="32" xfId="0" applyNumberFormat="1" applyFont="1" applyBorder="1" applyAlignment="1">
      <alignment horizontal="center" vertical="center"/>
    </xf>
    <xf numFmtId="1" fontId="42" fillId="0" borderId="33" xfId="0" applyNumberFormat="1" applyFont="1" applyBorder="1" applyAlignment="1">
      <alignment horizontal="center" vertical="center"/>
    </xf>
    <xf numFmtId="1" fontId="42" fillId="0" borderId="47" xfId="0" applyNumberFormat="1" applyFont="1" applyBorder="1" applyAlignment="1">
      <alignment horizontal="center" vertical="center"/>
    </xf>
    <xf numFmtId="167" fontId="32" fillId="0" borderId="31" xfId="0" applyNumberFormat="1" applyFont="1" applyBorder="1" applyAlignment="1">
      <alignment horizontal="center" vertical="center"/>
    </xf>
    <xf numFmtId="166" fontId="42" fillId="0" borderId="51" xfId="0" applyNumberFormat="1" applyFont="1" applyBorder="1" applyAlignment="1">
      <alignment horizontal="center" vertical="center"/>
    </xf>
    <xf numFmtId="167" fontId="11" fillId="0" borderId="31" xfId="0" applyNumberFormat="1" applyFont="1" applyBorder="1" applyAlignment="1">
      <alignment horizontal="center" vertical="center"/>
    </xf>
    <xf numFmtId="167" fontId="11" fillId="0" borderId="32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9" fontId="42" fillId="0" borderId="33" xfId="0" applyNumberFormat="1" applyFont="1" applyBorder="1" applyAlignment="1">
      <alignment horizontal="center" vertical="center"/>
    </xf>
    <xf numFmtId="1" fontId="70" fillId="0" borderId="31" xfId="0" applyNumberFormat="1" applyFont="1" applyFill="1" applyBorder="1" applyAlignment="1">
      <alignment horizontal="center" vertical="center"/>
    </xf>
    <xf numFmtId="1" fontId="70" fillId="0" borderId="32" xfId="0" applyNumberFormat="1" applyFont="1" applyFill="1" applyBorder="1" applyAlignment="1">
      <alignment horizontal="center" vertical="center"/>
    </xf>
    <xf numFmtId="166" fontId="0" fillId="0" borderId="33" xfId="0" applyNumberFormat="1" applyFont="1" applyBorder="1" applyAlignment="1">
      <alignment horizontal="center" vertical="center"/>
    </xf>
    <xf numFmtId="9" fontId="71" fillId="0" borderId="33" xfId="0" applyNumberFormat="1" applyFont="1" applyBorder="1" applyAlignment="1">
      <alignment horizontal="center" vertical="center"/>
    </xf>
    <xf numFmtId="166" fontId="72" fillId="0" borderId="33" xfId="0" applyNumberFormat="1" applyFont="1" applyBorder="1" applyAlignment="1">
      <alignment horizontal="center" vertical="center"/>
    </xf>
    <xf numFmtId="0" fontId="51" fillId="0" borderId="31" xfId="0" applyNumberFormat="1" applyFont="1" applyBorder="1" applyAlignment="1">
      <alignment horizontal="center" vertical="center"/>
    </xf>
    <xf numFmtId="0" fontId="51" fillId="0" borderId="32" xfId="0" applyNumberFormat="1" applyFont="1" applyBorder="1" applyAlignment="1">
      <alignment horizontal="center" vertical="center"/>
    </xf>
    <xf numFmtId="9" fontId="51" fillId="0" borderId="33" xfId="0" applyNumberFormat="1" applyFont="1" applyBorder="1" applyAlignment="1">
      <alignment horizontal="center" vertical="center"/>
    </xf>
    <xf numFmtId="0" fontId="66" fillId="0" borderId="0" xfId="0" applyFont="1"/>
    <xf numFmtId="166" fontId="73" fillId="0" borderId="0" xfId="0" applyNumberFormat="1" applyFont="1"/>
    <xf numFmtId="1" fontId="11" fillId="0" borderId="0" xfId="0" applyNumberFormat="1" applyFont="1"/>
    <xf numFmtId="0" fontId="52" fillId="0" borderId="0" xfId="1" quotePrefix="1" applyFont="1" applyAlignment="1">
      <alignment horizontal="center" vertical="center" wrapText="1"/>
    </xf>
    <xf numFmtId="0" fontId="53" fillId="0" borderId="0" xfId="1" applyFont="1"/>
    <xf numFmtId="1" fontId="34" fillId="0" borderId="0" xfId="1" applyNumberFormat="1" applyFont="1" applyBorder="1" applyAlignment="1">
      <alignment horizontal="center" vertical="center"/>
    </xf>
    <xf numFmtId="0" fontId="2" fillId="0" borderId="0" xfId="1"/>
    <xf numFmtId="164" fontId="28" fillId="0" borderId="0" xfId="1" applyNumberFormat="1" applyFont="1" applyBorder="1" applyAlignment="1">
      <alignment horizontal="center"/>
    </xf>
    <xf numFmtId="0" fontId="30" fillId="0" borderId="0" xfId="1" applyFont="1" applyAlignment="1">
      <alignment horizontal="center" vertical="center" wrapText="1"/>
    </xf>
    <xf numFmtId="0" fontId="46" fillId="0" borderId="0" xfId="1" applyFont="1"/>
    <xf numFmtId="1" fontId="45" fillId="0" borderId="0" xfId="1" applyNumberFormat="1" applyFont="1" applyBorder="1" applyAlignment="1">
      <alignment horizontal="left" vertical="center"/>
    </xf>
    <xf numFmtId="0" fontId="28" fillId="0" borderId="60" xfId="1" applyFont="1" applyBorder="1" applyAlignment="1">
      <alignment horizontal="right" vertical="center" wrapText="1"/>
    </xf>
    <xf numFmtId="164" fontId="28" fillId="0" borderId="60" xfId="1" applyNumberFormat="1" applyFont="1" applyBorder="1" applyAlignment="1">
      <alignment horizontal="center" vertical="center" wrapText="1"/>
    </xf>
    <xf numFmtId="0" fontId="28" fillId="0" borderId="60" xfId="1" applyFont="1" applyBorder="1" applyAlignment="1">
      <alignment horizontal="center" vertical="center" wrapText="1"/>
    </xf>
    <xf numFmtId="164" fontId="28" fillId="0" borderId="60" xfId="1" applyNumberFormat="1" applyFont="1" applyBorder="1" applyAlignment="1">
      <alignment horizontal="right" vertical="center" wrapText="1"/>
    </xf>
    <xf numFmtId="0" fontId="28" fillId="0" borderId="0" xfId="1" applyFont="1" applyBorder="1" applyAlignment="1">
      <alignment vertical="center" wrapText="1"/>
    </xf>
    <xf numFmtId="0" fontId="2" fillId="0" borderId="1" xfId="1" applyBorder="1"/>
    <xf numFmtId="0" fontId="54" fillId="0" borderId="1" xfId="1" applyFont="1" applyBorder="1" applyAlignment="1">
      <alignment horizontal="center" vertical="center" wrapText="1"/>
    </xf>
    <xf numFmtId="0" fontId="2" fillId="0" borderId="5" xfId="1" applyBorder="1"/>
    <xf numFmtId="0" fontId="2" fillId="0" borderId="8" xfId="1" applyBorder="1"/>
    <xf numFmtId="164" fontId="28" fillId="0" borderId="12" xfId="1" applyNumberFormat="1" applyFont="1" applyFill="1" applyBorder="1" applyAlignment="1">
      <alignment horizontal="center" vertical="center" wrapText="1"/>
    </xf>
    <xf numFmtId="164" fontId="28" fillId="0" borderId="16" xfId="1" applyNumberFormat="1" applyFont="1" applyFill="1" applyBorder="1" applyAlignment="1">
      <alignment horizontal="center" vertical="center" wrapText="1"/>
    </xf>
    <xf numFmtId="0" fontId="2" fillId="0" borderId="19" xfId="1" applyBorder="1"/>
    <xf numFmtId="0" fontId="2" fillId="0" borderId="17" xfId="1" applyBorder="1"/>
    <xf numFmtId="14" fontId="2" fillId="0" borderId="19" xfId="1" applyNumberFormat="1" applyBorder="1" applyAlignment="1">
      <alignment vertical="center"/>
    </xf>
    <xf numFmtId="0" fontId="62" fillId="0" borderId="48" xfId="1" applyFont="1" applyFill="1" applyBorder="1" applyAlignment="1">
      <alignment horizontal="center" vertical="center"/>
    </xf>
    <xf numFmtId="0" fontId="62" fillId="0" borderId="32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0" borderId="31" xfId="1" applyFont="1" applyFill="1" applyBorder="1" applyAlignment="1">
      <alignment horizontal="center" vertical="center"/>
    </xf>
    <xf numFmtId="1" fontId="74" fillId="0" borderId="55" xfId="1" applyNumberFormat="1" applyFont="1" applyFill="1" applyBorder="1" applyAlignment="1">
      <alignment horizontal="center" vertical="center"/>
    </xf>
    <xf numFmtId="1" fontId="74" fillId="0" borderId="64" xfId="1" applyNumberFormat="1" applyFont="1" applyFill="1" applyBorder="1" applyAlignment="1">
      <alignment horizontal="center" vertical="center"/>
    </xf>
    <xf numFmtId="1" fontId="74" fillId="0" borderId="65" xfId="1" applyNumberFormat="1" applyFont="1" applyFill="1" applyBorder="1" applyAlignment="1">
      <alignment horizontal="center" vertical="center"/>
    </xf>
    <xf numFmtId="0" fontId="39" fillId="0" borderId="31" xfId="1" applyNumberFormat="1" applyFont="1" applyFill="1" applyBorder="1" applyAlignment="1">
      <alignment horizontal="center" vertical="center"/>
    </xf>
    <xf numFmtId="0" fontId="39" fillId="0" borderId="32" xfId="1" applyNumberFormat="1" applyFont="1" applyFill="1" applyBorder="1" applyAlignment="1">
      <alignment horizontal="center" vertical="center"/>
    </xf>
    <xf numFmtId="1" fontId="46" fillId="0" borderId="33" xfId="1" applyNumberFormat="1" applyFont="1" applyFill="1" applyBorder="1" applyAlignment="1">
      <alignment horizontal="center" vertical="center"/>
    </xf>
    <xf numFmtId="0" fontId="32" fillId="0" borderId="55" xfId="1" applyFont="1" applyFill="1" applyBorder="1" applyAlignment="1">
      <alignment horizontal="center" vertical="center"/>
    </xf>
    <xf numFmtId="0" fontId="32" fillId="0" borderId="64" xfId="1" applyFont="1" applyFill="1" applyBorder="1" applyAlignment="1">
      <alignment horizontal="center" vertical="center"/>
    </xf>
    <xf numFmtId="0" fontId="32" fillId="0" borderId="63" xfId="1" applyFont="1" applyFill="1" applyBorder="1" applyAlignment="1">
      <alignment horizontal="center" vertical="center"/>
    </xf>
    <xf numFmtId="49" fontId="39" fillId="0" borderId="2" xfId="1" applyNumberFormat="1" applyFont="1" applyFill="1" applyBorder="1" applyAlignment="1">
      <alignment horizontal="center" vertical="center"/>
    </xf>
    <xf numFmtId="49" fontId="39" fillId="0" borderId="35" xfId="1" applyNumberFormat="1" applyFont="1" applyFill="1" applyBorder="1" applyAlignment="1">
      <alignment horizontal="center" vertical="center"/>
    </xf>
    <xf numFmtId="1" fontId="2" fillId="0" borderId="36" xfId="1" applyNumberFormat="1" applyFont="1" applyFill="1" applyBorder="1" applyAlignment="1">
      <alignment horizontal="center" vertical="center"/>
    </xf>
    <xf numFmtId="49" fontId="39" fillId="0" borderId="12" xfId="1" applyNumberFormat="1" applyFont="1" applyFill="1" applyBorder="1" applyAlignment="1">
      <alignment horizontal="center" vertical="center"/>
    </xf>
    <xf numFmtId="49" fontId="39" fillId="0" borderId="15" xfId="1" applyNumberFormat="1" applyFont="1" applyFill="1" applyBorder="1" applyAlignment="1">
      <alignment horizontal="center" vertical="center"/>
    </xf>
    <xf numFmtId="1" fontId="2" fillId="0" borderId="14" xfId="1" applyNumberFormat="1" applyFont="1" applyFill="1" applyBorder="1" applyAlignment="1">
      <alignment horizontal="center" vertical="center"/>
    </xf>
    <xf numFmtId="49" fontId="39" fillId="0" borderId="55" xfId="1" applyNumberFormat="1" applyFont="1" applyFill="1" applyBorder="1" applyAlignment="1">
      <alignment horizontal="center" vertical="center"/>
    </xf>
    <xf numFmtId="49" fontId="39" fillId="0" borderId="70" xfId="1" applyNumberFormat="1" applyFont="1" applyFill="1" applyBorder="1" applyAlignment="1">
      <alignment horizontal="center" vertical="center"/>
    </xf>
    <xf numFmtId="1" fontId="4" fillId="0" borderId="65" xfId="1" applyNumberFormat="1" applyFont="1" applyFill="1" applyBorder="1" applyAlignment="1">
      <alignment horizontal="center" vertical="center"/>
    </xf>
    <xf numFmtId="1" fontId="4" fillId="0" borderId="70" xfId="1" applyNumberFormat="1" applyFont="1" applyFill="1" applyBorder="1" applyAlignment="1">
      <alignment horizontal="center" vertical="center"/>
    </xf>
    <xf numFmtId="164" fontId="28" fillId="0" borderId="55" xfId="1" applyNumberFormat="1" applyFont="1" applyFill="1" applyBorder="1" applyAlignment="1">
      <alignment horizontal="center" vertical="center" wrapText="1"/>
    </xf>
    <xf numFmtId="164" fontId="28" fillId="0" borderId="69" xfId="1" applyNumberFormat="1" applyFont="1" applyFill="1" applyBorder="1" applyAlignment="1">
      <alignment horizontal="center" vertical="center" wrapText="1"/>
    </xf>
    <xf numFmtId="14" fontId="4" fillId="0" borderId="19" xfId="1" applyNumberFormat="1" applyFont="1" applyBorder="1" applyAlignment="1">
      <alignment vertical="center"/>
    </xf>
    <xf numFmtId="0" fontId="32" fillId="0" borderId="69" xfId="1" applyFont="1" applyFill="1" applyBorder="1" applyAlignment="1">
      <alignment horizontal="center" vertical="center"/>
    </xf>
    <xf numFmtId="14" fontId="4" fillId="0" borderId="62" xfId="1" applyNumberFormat="1" applyFont="1" applyBorder="1" applyAlignment="1">
      <alignment vertical="center"/>
    </xf>
    <xf numFmtId="49" fontId="39" fillId="0" borderId="71" xfId="1" applyNumberFormat="1" applyFont="1" applyFill="1" applyBorder="1" applyAlignment="1">
      <alignment horizontal="center" vertical="center"/>
    </xf>
    <xf numFmtId="0" fontId="21" fillId="0" borderId="72" xfId="1" applyNumberFormat="1" applyFont="1" applyFill="1" applyBorder="1" applyAlignment="1">
      <alignment horizontal="center" vertical="center"/>
    </xf>
    <xf numFmtId="0" fontId="21" fillId="0" borderId="36" xfId="1" applyNumberFormat="1" applyFont="1" applyFill="1" applyBorder="1" applyAlignment="1">
      <alignment horizontal="center" vertical="center"/>
    </xf>
    <xf numFmtId="49" fontId="39" fillId="0" borderId="78" xfId="1" applyNumberFormat="1" applyFont="1" applyFill="1" applyBorder="1" applyAlignment="1">
      <alignment horizontal="center" vertical="center"/>
    </xf>
    <xf numFmtId="49" fontId="21" fillId="0" borderId="66" xfId="1" applyNumberFormat="1" applyFont="1" applyFill="1" applyBorder="1" applyAlignment="1">
      <alignment horizontal="center" vertical="center"/>
    </xf>
    <xf numFmtId="49" fontId="21" fillId="0" borderId="67" xfId="1" applyNumberFormat="1" applyFont="1" applyFill="1" applyBorder="1" applyAlignment="1">
      <alignment horizontal="center" vertical="center"/>
    </xf>
    <xf numFmtId="0" fontId="21" fillId="0" borderId="79" xfId="1" applyNumberFormat="1" applyFont="1" applyFill="1" applyBorder="1" applyAlignment="1">
      <alignment horizontal="center" vertical="center"/>
    </xf>
    <xf numFmtId="0" fontId="32" fillId="0" borderId="66" xfId="1" applyFont="1" applyFill="1" applyBorder="1" applyAlignment="1">
      <alignment horizontal="center" vertical="center"/>
    </xf>
    <xf numFmtId="0" fontId="32" fillId="0" borderId="67" xfId="1" applyFont="1" applyFill="1" applyBorder="1" applyAlignment="1">
      <alignment horizontal="center" vertical="center"/>
    </xf>
    <xf numFmtId="0" fontId="32" fillId="0" borderId="18" xfId="1" applyFont="1" applyFill="1" applyBorder="1" applyAlignment="1">
      <alignment horizontal="center" vertical="center"/>
    </xf>
    <xf numFmtId="49" fontId="39" fillId="0" borderId="76" xfId="1" applyNumberFormat="1" applyFont="1" applyFill="1" applyBorder="1" applyAlignment="1">
      <alignment horizontal="center" vertical="center"/>
    </xf>
    <xf numFmtId="49" fontId="39" fillId="0" borderId="79" xfId="1" applyNumberFormat="1" applyFont="1" applyFill="1" applyBorder="1" applyAlignment="1">
      <alignment horizontal="center" vertical="center"/>
    </xf>
    <xf numFmtId="49" fontId="39" fillId="0" borderId="68" xfId="1" applyNumberFormat="1" applyFont="1" applyFill="1" applyBorder="1" applyAlignment="1">
      <alignment horizontal="center" vertical="center"/>
    </xf>
    <xf numFmtId="14" fontId="2" fillId="0" borderId="17" xfId="1" applyNumberFormat="1" applyBorder="1" applyAlignment="1">
      <alignment vertical="center"/>
    </xf>
    <xf numFmtId="0" fontId="2" fillId="0" borderId="0" xfId="1" applyAlignment="1">
      <alignment vertical="center"/>
    </xf>
    <xf numFmtId="166" fontId="40" fillId="0" borderId="37" xfId="1" applyNumberFormat="1" applyFont="1" applyBorder="1" applyAlignment="1">
      <alignment horizontal="center" vertical="center"/>
    </xf>
    <xf numFmtId="166" fontId="40" fillId="0" borderId="38" xfId="1" applyNumberFormat="1" applyFont="1" applyBorder="1" applyAlignment="1">
      <alignment horizontal="center" vertical="center"/>
    </xf>
    <xf numFmtId="167" fontId="30" fillId="0" borderId="37" xfId="1" applyNumberFormat="1" applyFont="1" applyBorder="1" applyAlignment="1">
      <alignment horizontal="center" vertical="center"/>
    </xf>
    <xf numFmtId="167" fontId="30" fillId="0" borderId="38" xfId="1" applyNumberFormat="1" applyFont="1" applyBorder="1" applyAlignment="1">
      <alignment horizontal="center" vertical="center"/>
    </xf>
    <xf numFmtId="0" fontId="16" fillId="0" borderId="0" xfId="1" applyFont="1"/>
    <xf numFmtId="0" fontId="58" fillId="0" borderId="42" xfId="1" applyFont="1" applyFill="1" applyBorder="1" applyAlignment="1">
      <alignment horizontal="left" vertical="center"/>
    </xf>
    <xf numFmtId="1" fontId="19" fillId="0" borderId="23" xfId="1" applyNumberFormat="1" applyFont="1" applyBorder="1" applyAlignment="1">
      <alignment horizontal="center" vertical="center"/>
    </xf>
    <xf numFmtId="1" fontId="19" fillId="0" borderId="24" xfId="1" applyNumberFormat="1" applyFont="1" applyBorder="1" applyAlignment="1">
      <alignment horizontal="center" vertical="center"/>
    </xf>
    <xf numFmtId="1" fontId="19" fillId="0" borderId="43" xfId="1" applyNumberFormat="1" applyFont="1" applyBorder="1" applyAlignment="1">
      <alignment horizontal="center" vertical="center"/>
    </xf>
    <xf numFmtId="1" fontId="19" fillId="0" borderId="44" xfId="1" applyNumberFormat="1" applyFont="1" applyBorder="1" applyAlignment="1">
      <alignment horizontal="center" vertical="center"/>
    </xf>
    <xf numFmtId="1" fontId="19" fillId="0" borderId="45" xfId="1" applyNumberFormat="1" applyFont="1" applyBorder="1" applyAlignment="1">
      <alignment horizontal="center" vertical="center"/>
    </xf>
    <xf numFmtId="9" fontId="16" fillId="0" borderId="23" xfId="1" applyNumberFormat="1" applyFont="1" applyBorder="1" applyAlignment="1">
      <alignment horizontal="center" vertical="center"/>
    </xf>
    <xf numFmtId="9" fontId="16" fillId="0" borderId="24" xfId="1" applyNumberFormat="1" applyFont="1" applyBorder="1" applyAlignment="1">
      <alignment horizontal="center" vertical="center"/>
    </xf>
    <xf numFmtId="9" fontId="16" fillId="0" borderId="45" xfId="1" applyNumberFormat="1" applyFont="1" applyBorder="1" applyAlignment="1">
      <alignment horizontal="center" vertical="center"/>
    </xf>
    <xf numFmtId="166" fontId="40" fillId="0" borderId="23" xfId="1" applyNumberFormat="1" applyFont="1" applyBorder="1" applyAlignment="1">
      <alignment horizontal="center" vertical="center"/>
    </xf>
    <xf numFmtId="166" fontId="40" fillId="0" borderId="24" xfId="1" applyNumberFormat="1" applyFont="1" applyBorder="1" applyAlignment="1">
      <alignment horizontal="center" vertical="center"/>
    </xf>
    <xf numFmtId="166" fontId="40" fillId="0" borderId="45" xfId="1" applyNumberFormat="1" applyFont="1" applyBorder="1" applyAlignment="1">
      <alignment horizontal="center" vertical="center"/>
    </xf>
    <xf numFmtId="1" fontId="29" fillId="0" borderId="23" xfId="1" applyNumberFormat="1" applyFont="1" applyBorder="1" applyAlignment="1">
      <alignment horizontal="center" vertical="center"/>
    </xf>
    <xf numFmtId="1" fontId="29" fillId="0" borderId="24" xfId="1" applyNumberFormat="1" applyFont="1" applyBorder="1" applyAlignment="1">
      <alignment horizontal="center" vertical="center"/>
    </xf>
    <xf numFmtId="1" fontId="29" fillId="0" borderId="43" xfId="1" applyNumberFormat="1" applyFont="1" applyBorder="1" applyAlignment="1">
      <alignment horizontal="center" vertical="center"/>
    </xf>
    <xf numFmtId="166" fontId="21" fillId="0" borderId="23" xfId="1" applyNumberFormat="1" applyFont="1" applyBorder="1" applyAlignment="1">
      <alignment horizontal="center" vertical="center"/>
    </xf>
    <xf numFmtId="166" fontId="21" fillId="0" borderId="24" xfId="1" applyNumberFormat="1" applyFont="1" applyBorder="1" applyAlignment="1">
      <alignment horizontal="center" vertical="center"/>
    </xf>
    <xf numFmtId="166" fontId="21" fillId="0" borderId="43" xfId="1" applyNumberFormat="1" applyFont="1" applyBorder="1" applyAlignment="1">
      <alignment horizontal="center" vertical="center"/>
    </xf>
    <xf numFmtId="166" fontId="16" fillId="0" borderId="23" xfId="1" applyNumberFormat="1" applyFont="1" applyBorder="1" applyAlignment="1">
      <alignment horizontal="center" vertical="center"/>
    </xf>
    <xf numFmtId="166" fontId="16" fillId="0" borderId="24" xfId="1" applyNumberFormat="1" applyFont="1" applyBorder="1" applyAlignment="1">
      <alignment horizontal="center" vertical="center"/>
    </xf>
    <xf numFmtId="166" fontId="16" fillId="0" borderId="45" xfId="1" applyNumberFormat="1" applyFont="1" applyBorder="1" applyAlignment="1">
      <alignment horizontal="center" vertical="center"/>
    </xf>
    <xf numFmtId="167" fontId="30" fillId="0" borderId="23" xfId="1" applyNumberFormat="1" applyFont="1" applyBorder="1" applyAlignment="1">
      <alignment horizontal="center" vertical="center"/>
    </xf>
    <xf numFmtId="167" fontId="30" fillId="0" borderId="24" xfId="1" applyNumberFormat="1" applyFont="1" applyBorder="1" applyAlignment="1">
      <alignment horizontal="center" vertical="center"/>
    </xf>
    <xf numFmtId="167" fontId="30" fillId="0" borderId="43" xfId="1" applyNumberFormat="1" applyFont="1" applyBorder="1" applyAlignment="1">
      <alignment horizontal="center" vertical="center"/>
    </xf>
    <xf numFmtId="1" fontId="30" fillId="0" borderId="23" xfId="1" applyNumberFormat="1" applyFont="1" applyBorder="1" applyAlignment="1">
      <alignment horizontal="center" vertical="center"/>
    </xf>
    <xf numFmtId="1" fontId="30" fillId="0" borderId="24" xfId="1" applyNumberFormat="1" applyFont="1" applyBorder="1" applyAlignment="1">
      <alignment horizontal="center" vertical="center"/>
    </xf>
    <xf numFmtId="1" fontId="30" fillId="0" borderId="43" xfId="1" applyNumberFormat="1" applyFont="1" applyBorder="1" applyAlignment="1">
      <alignment horizontal="center" vertical="center"/>
    </xf>
    <xf numFmtId="166" fontId="32" fillId="0" borderId="23" xfId="1" applyNumberFormat="1" applyFont="1" applyBorder="1" applyAlignment="1">
      <alignment horizontal="center" vertical="center"/>
    </xf>
    <xf numFmtId="166" fontId="32" fillId="0" borderId="24" xfId="1" applyNumberFormat="1" applyFont="1" applyBorder="1" applyAlignment="1">
      <alignment horizontal="center" vertical="center"/>
    </xf>
    <xf numFmtId="166" fontId="32" fillId="0" borderId="45" xfId="1" applyNumberFormat="1" applyFont="1" applyBorder="1" applyAlignment="1">
      <alignment horizontal="center" vertical="center"/>
    </xf>
    <xf numFmtId="166" fontId="32" fillId="0" borderId="44" xfId="1" applyNumberFormat="1" applyFont="1" applyBorder="1" applyAlignment="1">
      <alignment horizontal="center" vertical="center"/>
    </xf>
    <xf numFmtId="166" fontId="32" fillId="0" borderId="43" xfId="1" applyNumberFormat="1" applyFont="1" applyBorder="1" applyAlignment="1">
      <alignment horizontal="center" vertical="center"/>
    </xf>
    <xf numFmtId="1" fontId="7" fillId="0" borderId="23" xfId="1" applyNumberFormat="1" applyFont="1" applyBorder="1" applyAlignment="1">
      <alignment horizontal="center" vertical="center"/>
    </xf>
    <xf numFmtId="1" fontId="7" fillId="0" borderId="24" xfId="1" applyNumberFormat="1" applyFont="1" applyBorder="1" applyAlignment="1">
      <alignment horizontal="center" vertical="center"/>
    </xf>
    <xf numFmtId="166" fontId="16" fillId="0" borderId="43" xfId="1" applyNumberFormat="1" applyFont="1" applyBorder="1" applyAlignment="1">
      <alignment horizontal="center" vertical="center"/>
    </xf>
    <xf numFmtId="1" fontId="7" fillId="0" borderId="43" xfId="1" applyNumberFormat="1" applyFont="1" applyBorder="1" applyAlignment="1">
      <alignment horizontal="center" vertical="center"/>
    </xf>
    <xf numFmtId="0" fontId="58" fillId="0" borderId="57" xfId="1" applyFont="1" applyFill="1" applyBorder="1" applyAlignment="1">
      <alignment horizontal="left" vertical="center"/>
    </xf>
    <xf numFmtId="1" fontId="30" fillId="0" borderId="44" xfId="1" applyNumberFormat="1" applyFont="1" applyBorder="1" applyAlignment="1">
      <alignment horizontal="center" vertical="center"/>
    </xf>
    <xf numFmtId="166" fontId="39" fillId="0" borderId="23" xfId="1" applyNumberFormat="1" applyFont="1" applyBorder="1" applyAlignment="1">
      <alignment horizontal="center" vertical="center"/>
    </xf>
    <xf numFmtId="166" fontId="39" fillId="0" borderId="24" xfId="1" applyNumberFormat="1" applyFont="1" applyBorder="1" applyAlignment="1">
      <alignment horizontal="center" vertical="center"/>
    </xf>
    <xf numFmtId="166" fontId="39" fillId="0" borderId="43" xfId="1" applyNumberFormat="1" applyFont="1" applyBorder="1" applyAlignment="1">
      <alignment horizontal="center" vertical="center"/>
    </xf>
    <xf numFmtId="1" fontId="30" fillId="0" borderId="34" xfId="1" applyNumberFormat="1" applyFont="1" applyBorder="1" applyAlignment="1">
      <alignment horizontal="center" vertical="center"/>
    </xf>
    <xf numFmtId="1" fontId="30" fillId="0" borderId="27" xfId="1" applyNumberFormat="1" applyFont="1" applyBorder="1" applyAlignment="1">
      <alignment horizontal="center" vertical="center"/>
    </xf>
    <xf numFmtId="1" fontId="30" fillId="0" borderId="28" xfId="1" applyNumberFormat="1" applyFont="1" applyBorder="1" applyAlignment="1">
      <alignment horizontal="center" vertical="center"/>
    </xf>
    <xf numFmtId="166" fontId="25" fillId="0" borderId="43" xfId="1" applyNumberFormat="1" applyFont="1" applyBorder="1" applyAlignment="1">
      <alignment horizontal="center" vertical="center"/>
    </xf>
    <xf numFmtId="166" fontId="40" fillId="0" borderId="31" xfId="1" applyNumberFormat="1" applyFont="1" applyBorder="1" applyAlignment="1">
      <alignment horizontal="center" vertical="center"/>
    </xf>
    <xf numFmtId="166" fontId="40" fillId="0" borderId="32" xfId="1" applyNumberFormat="1" applyFont="1" applyBorder="1" applyAlignment="1">
      <alignment horizontal="center" vertical="center"/>
    </xf>
    <xf numFmtId="167" fontId="30" fillId="0" borderId="31" xfId="1" applyNumberFormat="1" applyFont="1" applyBorder="1" applyAlignment="1">
      <alignment horizontal="center" vertical="center"/>
    </xf>
    <xf numFmtId="167" fontId="30" fillId="0" borderId="32" xfId="1" applyNumberFormat="1" applyFont="1" applyBorder="1" applyAlignment="1">
      <alignment horizontal="center" vertical="center"/>
    </xf>
    <xf numFmtId="0" fontId="49" fillId="0" borderId="9" xfId="1" applyFont="1" applyFill="1" applyBorder="1" applyAlignment="1">
      <alignment vertical="center"/>
    </xf>
    <xf numFmtId="1" fontId="17" fillId="0" borderId="37" xfId="3" applyNumberFormat="1" applyFont="1" applyBorder="1" applyAlignment="1">
      <alignment horizontal="center" vertical="center"/>
    </xf>
    <xf numFmtId="9" fontId="40" fillId="0" borderId="37" xfId="1" applyNumberFormat="1" applyFont="1" applyBorder="1" applyAlignment="1">
      <alignment horizontal="center" vertical="center"/>
    </xf>
    <xf numFmtId="9" fontId="40" fillId="0" borderId="38" xfId="1" applyNumberFormat="1" applyFont="1" applyBorder="1" applyAlignment="1">
      <alignment horizontal="center" vertical="center"/>
    </xf>
    <xf numFmtId="9" fontId="40" fillId="0" borderId="41" xfId="1" applyNumberFormat="1" applyFont="1" applyBorder="1" applyAlignment="1">
      <alignment horizontal="center" vertical="center"/>
    </xf>
    <xf numFmtId="166" fontId="40" fillId="0" borderId="26" xfId="1" applyNumberFormat="1" applyFont="1" applyBorder="1" applyAlignment="1">
      <alignment horizontal="center" vertical="center"/>
    </xf>
    <xf numFmtId="166" fontId="40" fillId="0" borderId="27" xfId="1" applyNumberFormat="1" applyFont="1" applyBorder="1" applyAlignment="1">
      <alignment horizontal="center" vertical="center"/>
    </xf>
    <xf numFmtId="9" fontId="40" fillId="0" borderId="30" xfId="1" applyNumberFormat="1" applyFont="1" applyBorder="1" applyAlignment="1">
      <alignment horizontal="center" vertical="center"/>
    </xf>
    <xf numFmtId="1" fontId="11" fillId="0" borderId="37" xfId="3" applyNumberFormat="1" applyFont="1" applyBorder="1" applyAlignment="1">
      <alignment horizontal="center" vertical="center"/>
    </xf>
    <xf numFmtId="1" fontId="11" fillId="0" borderId="38" xfId="3" applyNumberFormat="1" applyFont="1" applyBorder="1" applyAlignment="1">
      <alignment horizontal="center" vertical="center"/>
    </xf>
    <xf numFmtId="1" fontId="11" fillId="0" borderId="39" xfId="3" applyNumberFormat="1" applyFont="1" applyBorder="1" applyAlignment="1">
      <alignment horizontal="center" vertical="center"/>
    </xf>
    <xf numFmtId="166" fontId="4" fillId="0" borderId="37" xfId="1" applyNumberFormat="1" applyFont="1" applyBorder="1" applyAlignment="1">
      <alignment horizontal="center" vertical="center"/>
    </xf>
    <xf numFmtId="166" fontId="4" fillId="0" borderId="38" xfId="1" applyNumberFormat="1" applyFont="1" applyBorder="1" applyAlignment="1">
      <alignment horizontal="center" vertical="center"/>
    </xf>
    <xf numFmtId="166" fontId="4" fillId="0" borderId="39" xfId="1" applyNumberFormat="1" applyFont="1" applyBorder="1" applyAlignment="1">
      <alignment horizontal="center" vertical="center"/>
    </xf>
    <xf numFmtId="166" fontId="4" fillId="0" borderId="41" xfId="1" applyNumberFormat="1" applyFont="1" applyBorder="1" applyAlignment="1">
      <alignment horizontal="center" vertical="center"/>
    </xf>
    <xf numFmtId="167" fontId="11" fillId="0" borderId="39" xfId="1" applyNumberFormat="1" applyFont="1" applyBorder="1" applyAlignment="1">
      <alignment horizontal="center" vertical="center"/>
    </xf>
    <xf numFmtId="166" fontId="42" fillId="0" borderId="37" xfId="1" applyNumberFormat="1" applyFont="1" applyBorder="1" applyAlignment="1">
      <alignment horizontal="center" vertical="center"/>
    </xf>
    <xf numFmtId="166" fontId="42" fillId="0" borderId="38" xfId="1" applyNumberFormat="1" applyFont="1" applyBorder="1" applyAlignment="1">
      <alignment horizontal="center" vertical="center"/>
    </xf>
    <xf numFmtId="166" fontId="42" fillId="0" borderId="41" xfId="1" applyNumberFormat="1" applyFont="1" applyBorder="1" applyAlignment="1">
      <alignment horizontal="center" vertical="center"/>
    </xf>
    <xf numFmtId="166" fontId="42" fillId="0" borderId="40" xfId="1" applyNumberFormat="1" applyFont="1" applyBorder="1" applyAlignment="1">
      <alignment horizontal="center" vertical="center"/>
    </xf>
    <xf numFmtId="166" fontId="42" fillId="0" borderId="39" xfId="1" applyNumberFormat="1" applyFont="1" applyBorder="1" applyAlignment="1">
      <alignment horizontal="center" vertical="center"/>
    </xf>
    <xf numFmtId="0" fontId="49" fillId="0" borderId="9" xfId="1" applyFont="1" applyFill="1" applyBorder="1"/>
    <xf numFmtId="0" fontId="49" fillId="0" borderId="56" xfId="1" applyFont="1" applyFill="1" applyBorder="1"/>
    <xf numFmtId="1" fontId="11" fillId="0" borderId="40" xfId="3" applyNumberFormat="1" applyFont="1" applyBorder="1" applyAlignment="1">
      <alignment horizontal="center" vertical="center"/>
    </xf>
    <xf numFmtId="166" fontId="2" fillId="0" borderId="37" xfId="1" applyNumberFormat="1" applyFont="1" applyBorder="1" applyAlignment="1">
      <alignment horizontal="center" vertical="center"/>
    </xf>
    <xf numFmtId="166" fontId="2" fillId="0" borderId="38" xfId="1" applyNumberFormat="1" applyFont="1" applyBorder="1" applyAlignment="1">
      <alignment horizontal="center" vertical="center"/>
    </xf>
    <xf numFmtId="166" fontId="2" fillId="0" borderId="39" xfId="1" applyNumberFormat="1" applyFont="1" applyBorder="1" applyAlignment="1">
      <alignment horizontal="center" vertical="center"/>
    </xf>
    <xf numFmtId="166" fontId="15" fillId="0" borderId="39" xfId="1" applyNumberFormat="1" applyFont="1" applyBorder="1" applyAlignment="1">
      <alignment horizontal="center" vertical="center"/>
    </xf>
    <xf numFmtId="0" fontId="49" fillId="0" borderId="42" xfId="1" applyFont="1" applyFill="1" applyBorder="1" applyAlignment="1">
      <alignment vertical="center"/>
    </xf>
    <xf numFmtId="1" fontId="17" fillId="0" borderId="23" xfId="3" applyNumberFormat="1" applyFont="1" applyBorder="1" applyAlignment="1">
      <alignment horizontal="center" vertical="center"/>
    </xf>
    <xf numFmtId="9" fontId="40" fillId="0" borderId="23" xfId="1" applyNumberFormat="1" applyFont="1" applyBorder="1" applyAlignment="1">
      <alignment horizontal="center" vertical="center"/>
    </xf>
    <xf numFmtId="9" fontId="40" fillId="0" borderId="24" xfId="1" applyNumberFormat="1" applyFont="1" applyBorder="1" applyAlignment="1">
      <alignment horizontal="center" vertical="center"/>
    </xf>
    <xf numFmtId="9" fontId="40" fillId="0" borderId="45" xfId="1" applyNumberFormat="1" applyFont="1" applyBorder="1" applyAlignment="1">
      <alignment horizontal="center" vertical="center"/>
    </xf>
    <xf numFmtId="1" fontId="11" fillId="0" borderId="23" xfId="3" applyNumberFormat="1" applyFont="1" applyBorder="1" applyAlignment="1">
      <alignment horizontal="center" vertical="center"/>
    </xf>
    <xf numFmtId="1" fontId="11" fillId="0" borderId="24" xfId="3" applyNumberFormat="1" applyFont="1" applyBorder="1" applyAlignment="1">
      <alignment horizontal="center" vertical="center"/>
    </xf>
    <xf numFmtId="1" fontId="11" fillId="0" borderId="43" xfId="3" applyNumberFormat="1" applyFont="1" applyBorder="1" applyAlignment="1">
      <alignment horizontal="center" vertical="center"/>
    </xf>
    <xf numFmtId="166" fontId="4" fillId="0" borderId="23" xfId="1" applyNumberFormat="1" applyFont="1" applyBorder="1" applyAlignment="1">
      <alignment horizontal="center" vertical="center"/>
    </xf>
    <xf numFmtId="166" fontId="4" fillId="0" borderId="24" xfId="1" applyNumberFormat="1" applyFont="1" applyBorder="1" applyAlignment="1">
      <alignment horizontal="center" vertical="center"/>
    </xf>
    <xf numFmtId="166" fontId="4" fillId="0" borderId="43" xfId="1" applyNumberFormat="1" applyFont="1" applyBorder="1" applyAlignment="1">
      <alignment horizontal="center" vertical="center"/>
    </xf>
    <xf numFmtId="166" fontId="4" fillId="0" borderId="45" xfId="1" applyNumberFormat="1" applyFont="1" applyBorder="1" applyAlignment="1">
      <alignment horizontal="center" vertical="center"/>
    </xf>
    <xf numFmtId="167" fontId="11" fillId="0" borderId="43" xfId="1" applyNumberFormat="1" applyFont="1" applyBorder="1" applyAlignment="1">
      <alignment horizontal="center" vertical="center"/>
    </xf>
    <xf numFmtId="166" fontId="42" fillId="0" borderId="23" xfId="1" applyNumberFormat="1" applyFont="1" applyBorder="1" applyAlignment="1">
      <alignment horizontal="center" vertical="center"/>
    </xf>
    <xf numFmtId="166" fontId="42" fillId="0" borderId="24" xfId="1" applyNumberFormat="1" applyFont="1" applyBorder="1" applyAlignment="1">
      <alignment horizontal="center" vertical="center"/>
    </xf>
    <xf numFmtId="166" fontId="42" fillId="0" borderId="45" xfId="1" applyNumberFormat="1" applyFont="1" applyBorder="1" applyAlignment="1">
      <alignment horizontal="center" vertical="center"/>
    </xf>
    <xf numFmtId="166" fontId="42" fillId="0" borderId="44" xfId="1" applyNumberFormat="1" applyFont="1" applyBorder="1" applyAlignment="1">
      <alignment horizontal="center" vertical="center"/>
    </xf>
    <xf numFmtId="166" fontId="42" fillId="0" borderId="43" xfId="1" applyNumberFormat="1" applyFont="1" applyBorder="1" applyAlignment="1">
      <alignment horizontal="center" vertical="center"/>
    </xf>
    <xf numFmtId="0" fontId="49" fillId="0" borderId="42" xfId="1" applyFont="1" applyFill="1" applyBorder="1"/>
    <xf numFmtId="0" fontId="49" fillId="0" borderId="57" xfId="1" applyFont="1" applyFill="1" applyBorder="1"/>
    <xf numFmtId="1" fontId="11" fillId="0" borderId="44" xfId="3" applyNumberFormat="1" applyFont="1" applyBorder="1" applyAlignment="1">
      <alignment horizontal="center" vertical="center"/>
    </xf>
    <xf numFmtId="166" fontId="2" fillId="0" borderId="23" xfId="1" applyNumberFormat="1" applyFont="1" applyBorder="1" applyAlignment="1">
      <alignment horizontal="center" vertical="center"/>
    </xf>
    <xf numFmtId="166" fontId="2" fillId="0" borderId="24" xfId="1" applyNumberFormat="1" applyFont="1" applyBorder="1" applyAlignment="1">
      <alignment horizontal="center" vertical="center"/>
    </xf>
    <xf numFmtId="166" fontId="2" fillId="0" borderId="43" xfId="1" applyNumberFormat="1" applyFont="1" applyBorder="1" applyAlignment="1">
      <alignment horizontal="center" vertical="center"/>
    </xf>
    <xf numFmtId="166" fontId="15" fillId="0" borderId="43" xfId="1" applyNumberFormat="1" applyFont="1" applyBorder="1" applyAlignment="1">
      <alignment horizontal="center" vertical="center"/>
    </xf>
    <xf numFmtId="166" fontId="73" fillId="0" borderId="43" xfId="1" applyNumberFormat="1" applyFont="1" applyBorder="1" applyAlignment="1">
      <alignment horizontal="center" vertical="center"/>
    </xf>
    <xf numFmtId="0" fontId="49" fillId="0" borderId="47" xfId="1" applyFont="1" applyFill="1" applyBorder="1" applyAlignment="1">
      <alignment vertical="center"/>
    </xf>
    <xf numFmtId="1" fontId="17" fillId="0" borderId="31" xfId="3" applyNumberFormat="1" applyFont="1" applyBorder="1" applyAlignment="1">
      <alignment horizontal="center" vertical="center"/>
    </xf>
    <xf numFmtId="9" fontId="40" fillId="0" borderId="31" xfId="1" applyNumberFormat="1" applyFont="1" applyBorder="1" applyAlignment="1">
      <alignment horizontal="center" vertical="center"/>
    </xf>
    <xf numFmtId="9" fontId="40" fillId="0" borderId="32" xfId="1" applyNumberFormat="1" applyFont="1" applyBorder="1" applyAlignment="1">
      <alignment horizontal="center" vertical="center"/>
    </xf>
    <xf numFmtId="9" fontId="40" fillId="0" borderId="51" xfId="1" applyNumberFormat="1" applyFont="1" applyBorder="1" applyAlignment="1">
      <alignment horizontal="center" vertical="center"/>
    </xf>
    <xf numFmtId="1" fontId="11" fillId="0" borderId="31" xfId="3" applyNumberFormat="1" applyFont="1" applyBorder="1" applyAlignment="1">
      <alignment horizontal="center" vertical="center"/>
    </xf>
    <xf numFmtId="1" fontId="11" fillId="0" borderId="32" xfId="3" applyNumberFormat="1" applyFont="1" applyBorder="1" applyAlignment="1">
      <alignment horizontal="center" vertical="center"/>
    </xf>
    <xf numFmtId="1" fontId="11" fillId="0" borderId="33" xfId="3" applyNumberFormat="1" applyFont="1" applyBorder="1" applyAlignment="1">
      <alignment horizontal="center" vertical="center"/>
    </xf>
    <xf numFmtId="166" fontId="4" fillId="0" borderId="31" xfId="1" applyNumberFormat="1" applyFont="1" applyBorder="1" applyAlignment="1">
      <alignment horizontal="center" vertical="center"/>
    </xf>
    <xf numFmtId="166" fontId="4" fillId="0" borderId="32" xfId="1" applyNumberFormat="1" applyFont="1" applyBorder="1" applyAlignment="1">
      <alignment horizontal="center" vertical="center"/>
    </xf>
    <xf numFmtId="166" fontId="4" fillId="0" borderId="33" xfId="1" applyNumberFormat="1" applyFont="1" applyBorder="1" applyAlignment="1">
      <alignment horizontal="center" vertical="center"/>
    </xf>
    <xf numFmtId="166" fontId="4" fillId="0" borderId="51" xfId="1" applyNumberFormat="1" applyFont="1" applyBorder="1" applyAlignment="1">
      <alignment horizontal="center" vertical="center"/>
    </xf>
    <xf numFmtId="167" fontId="11" fillId="0" borderId="33" xfId="1" applyNumberFormat="1" applyFont="1" applyBorder="1" applyAlignment="1">
      <alignment horizontal="center" vertical="center"/>
    </xf>
    <xf numFmtId="166" fontId="42" fillId="0" borderId="31" xfId="1" applyNumberFormat="1" applyFont="1" applyBorder="1" applyAlignment="1">
      <alignment horizontal="center" vertical="center"/>
    </xf>
    <xf numFmtId="166" fontId="42" fillId="0" borderId="32" xfId="1" applyNumberFormat="1" applyFont="1" applyBorder="1" applyAlignment="1">
      <alignment horizontal="center" vertical="center"/>
    </xf>
    <xf numFmtId="166" fontId="42" fillId="0" borderId="51" xfId="1" applyNumberFormat="1" applyFont="1" applyBorder="1" applyAlignment="1">
      <alignment horizontal="center" vertical="center"/>
    </xf>
    <xf numFmtId="166" fontId="42" fillId="0" borderId="48" xfId="1" applyNumberFormat="1" applyFont="1" applyBorder="1" applyAlignment="1">
      <alignment horizontal="center" vertical="center"/>
    </xf>
    <xf numFmtId="166" fontId="42" fillId="0" borderId="33" xfId="1" applyNumberFormat="1" applyFont="1" applyBorder="1" applyAlignment="1">
      <alignment horizontal="center" vertical="center"/>
    </xf>
    <xf numFmtId="0" fontId="49" fillId="0" borderId="47" xfId="1" applyFont="1" applyFill="1" applyBorder="1"/>
    <xf numFmtId="0" fontId="49" fillId="0" borderId="58" xfId="1" applyFont="1" applyFill="1" applyBorder="1"/>
    <xf numFmtId="1" fontId="11" fillId="0" borderId="48" xfId="3" applyNumberFormat="1" applyFont="1" applyBorder="1" applyAlignment="1">
      <alignment horizontal="center" vertical="center"/>
    </xf>
    <xf numFmtId="166" fontId="2" fillId="0" borderId="31" xfId="1" applyNumberFormat="1" applyFont="1" applyBorder="1" applyAlignment="1">
      <alignment horizontal="center" vertical="center"/>
    </xf>
    <xf numFmtId="166" fontId="2" fillId="0" borderId="32" xfId="1" applyNumberFormat="1" applyFont="1" applyBorder="1" applyAlignment="1">
      <alignment horizontal="center" vertical="center"/>
    </xf>
    <xf numFmtId="166" fontId="2" fillId="0" borderId="33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66" fontId="4" fillId="0" borderId="26" xfId="1" applyNumberFormat="1" applyFont="1" applyBorder="1" applyAlignment="1">
      <alignment horizontal="center" vertical="center"/>
    </xf>
    <xf numFmtId="166" fontId="2" fillId="0" borderId="45" xfId="1" applyNumberFormat="1" applyFont="1" applyBorder="1" applyAlignment="1">
      <alignment horizontal="center" vertical="center"/>
    </xf>
    <xf numFmtId="166" fontId="2" fillId="0" borderId="51" xfId="1" applyNumberFormat="1" applyFont="1" applyBorder="1" applyAlignment="1">
      <alignment horizontal="center" vertical="center"/>
    </xf>
    <xf numFmtId="1" fontId="46" fillId="0" borderId="0" xfId="1" applyNumberFormat="1" applyFont="1"/>
    <xf numFmtId="0" fontId="28" fillId="0" borderId="60" xfId="1" applyFont="1" applyBorder="1" applyAlignment="1">
      <alignment vertical="center" wrapText="1"/>
    </xf>
    <xf numFmtId="0" fontId="60" fillId="0" borderId="0" xfId="1" applyNumberFormat="1" applyFont="1" applyFill="1" applyBorder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 vertical="center" wrapText="1"/>
    </xf>
    <xf numFmtId="14" fontId="2" fillId="0" borderId="19" xfId="1" applyNumberFormat="1" applyBorder="1"/>
    <xf numFmtId="0" fontId="62" fillId="0" borderId="48" xfId="1" applyFont="1" applyFill="1" applyBorder="1" applyAlignment="1">
      <alignment horizontal="center"/>
    </xf>
    <xf numFmtId="0" fontId="62" fillId="0" borderId="32" xfId="1" applyFont="1" applyFill="1" applyBorder="1" applyAlignment="1">
      <alignment horizontal="center"/>
    </xf>
    <xf numFmtId="0" fontId="62" fillId="0" borderId="49" xfId="1" applyFont="1" applyFill="1" applyBorder="1" applyAlignment="1">
      <alignment horizontal="center"/>
    </xf>
    <xf numFmtId="0" fontId="62" fillId="0" borderId="31" xfId="1" applyFont="1" applyFill="1" applyBorder="1" applyAlignment="1">
      <alignment horizontal="center"/>
    </xf>
    <xf numFmtId="1" fontId="74" fillId="0" borderId="55" xfId="1" applyNumberFormat="1" applyFont="1" applyFill="1" applyBorder="1" applyAlignment="1">
      <alignment horizontal="center"/>
    </xf>
    <xf numFmtId="1" fontId="74" fillId="0" borderId="64" xfId="1" applyNumberFormat="1" applyFont="1" applyFill="1" applyBorder="1" applyAlignment="1">
      <alignment horizontal="center"/>
    </xf>
    <xf numFmtId="1" fontId="74" fillId="0" borderId="65" xfId="1" applyNumberFormat="1" applyFont="1" applyFill="1" applyBorder="1" applyAlignment="1">
      <alignment horizontal="center"/>
    </xf>
    <xf numFmtId="0" fontId="39" fillId="0" borderId="31" xfId="1" applyNumberFormat="1" applyFont="1" applyFill="1" applyBorder="1" applyAlignment="1">
      <alignment horizontal="center"/>
    </xf>
    <xf numFmtId="0" fontId="39" fillId="0" borderId="32" xfId="1" applyNumberFormat="1" applyFont="1" applyFill="1" applyBorder="1" applyAlignment="1">
      <alignment horizontal="center"/>
    </xf>
    <xf numFmtId="1" fontId="46" fillId="0" borderId="33" xfId="1" applyNumberFormat="1" applyFont="1" applyFill="1" applyBorder="1" applyAlignment="1">
      <alignment horizontal="center"/>
    </xf>
    <xf numFmtId="0" fontId="32" fillId="0" borderId="66" xfId="1" applyFont="1" applyFill="1" applyBorder="1" applyAlignment="1">
      <alignment horizontal="center"/>
    </xf>
    <xf numFmtId="0" fontId="32" fillId="0" borderId="67" xfId="1" applyFont="1" applyFill="1" applyBorder="1" applyAlignment="1">
      <alignment horizontal="center"/>
    </xf>
    <xf numFmtId="0" fontId="32" fillId="0" borderId="18" xfId="1" applyFont="1" applyFill="1" applyBorder="1" applyAlignment="1">
      <alignment horizontal="center"/>
    </xf>
    <xf numFmtId="49" fontId="39" fillId="0" borderId="35" xfId="1" applyNumberFormat="1" applyFont="1" applyFill="1" applyBorder="1" applyAlignment="1">
      <alignment horizontal="center"/>
    </xf>
    <xf numFmtId="49" fontId="39" fillId="0" borderId="69" xfId="1" applyNumberFormat="1" applyFont="1" applyFill="1" applyBorder="1" applyAlignment="1">
      <alignment horizontal="center"/>
    </xf>
    <xf numFmtId="1" fontId="2" fillId="0" borderId="65" xfId="1" applyNumberFormat="1" applyFont="1" applyFill="1" applyBorder="1" applyAlignment="1">
      <alignment horizontal="center"/>
    </xf>
    <xf numFmtId="49" fontId="39" fillId="0" borderId="55" xfId="1" applyNumberFormat="1" applyFont="1" applyFill="1" applyBorder="1" applyAlignment="1">
      <alignment horizontal="center"/>
    </xf>
    <xf numFmtId="49" fontId="39" fillId="0" borderId="70" xfId="1" applyNumberFormat="1" applyFont="1" applyFill="1" applyBorder="1" applyAlignment="1">
      <alignment horizontal="center"/>
    </xf>
    <xf numFmtId="1" fontId="4" fillId="0" borderId="65" xfId="1" applyNumberFormat="1" applyFont="1" applyFill="1" applyBorder="1" applyAlignment="1">
      <alignment horizontal="center"/>
    </xf>
    <xf numFmtId="49" fontId="39" fillId="0" borderId="31" xfId="1" applyNumberFormat="1" applyFont="1" applyFill="1" applyBorder="1" applyAlignment="1">
      <alignment horizontal="center"/>
    </xf>
    <xf numFmtId="49" fontId="39" fillId="0" borderId="51" xfId="1" applyNumberFormat="1" applyFont="1" applyFill="1" applyBorder="1" applyAlignment="1">
      <alignment horizontal="center"/>
    </xf>
    <xf numFmtId="1" fontId="4" fillId="0" borderId="33" xfId="1" applyNumberFormat="1" applyFont="1" applyFill="1" applyBorder="1" applyAlignment="1">
      <alignment horizontal="center"/>
    </xf>
    <xf numFmtId="14" fontId="2" fillId="0" borderId="17" xfId="1" applyNumberFormat="1" applyBorder="1"/>
    <xf numFmtId="49" fontId="39" fillId="0" borderId="0" xfId="1" applyNumberFormat="1" applyFont="1" applyFill="1" applyBorder="1" applyAlignment="1">
      <alignment horizontal="center"/>
    </xf>
    <xf numFmtId="166" fontId="16" fillId="0" borderId="0" xfId="1" applyNumberFormat="1" applyFont="1" applyBorder="1" applyAlignment="1">
      <alignment horizontal="center" vertical="center"/>
    </xf>
    <xf numFmtId="167" fontId="16" fillId="0" borderId="23" xfId="1" applyNumberFormat="1" applyFont="1" applyBorder="1" applyAlignment="1">
      <alignment horizontal="center" vertical="center"/>
    </xf>
    <xf numFmtId="167" fontId="16" fillId="0" borderId="24" xfId="1" applyNumberFormat="1" applyFont="1" applyBorder="1" applyAlignment="1">
      <alignment horizontal="center" vertical="center"/>
    </xf>
    <xf numFmtId="167" fontId="16" fillId="0" borderId="43" xfId="1" applyNumberFormat="1" applyFont="1" applyBorder="1" applyAlignment="1">
      <alignment horizontal="center" vertical="center"/>
    </xf>
    <xf numFmtId="1" fontId="7" fillId="0" borderId="44" xfId="1" applyNumberFormat="1" applyFont="1" applyBorder="1" applyAlignment="1">
      <alignment horizontal="center" vertical="center"/>
    </xf>
    <xf numFmtId="167" fontId="4" fillId="0" borderId="37" xfId="1" applyNumberFormat="1" applyFont="1" applyBorder="1" applyAlignment="1">
      <alignment horizontal="center" vertical="center"/>
    </xf>
    <xf numFmtId="167" fontId="4" fillId="0" borderId="38" xfId="1" applyNumberFormat="1" applyFont="1" applyBorder="1" applyAlignment="1">
      <alignment horizontal="center" vertical="center"/>
    </xf>
    <xf numFmtId="167" fontId="4" fillId="0" borderId="39" xfId="1" applyNumberFormat="1" applyFont="1" applyBorder="1" applyAlignment="1">
      <alignment horizontal="center" vertical="center"/>
    </xf>
    <xf numFmtId="167" fontId="4" fillId="0" borderId="23" xfId="1" applyNumberFormat="1" applyFont="1" applyBorder="1" applyAlignment="1">
      <alignment horizontal="center" vertical="center"/>
    </xf>
    <xf numFmtId="167" fontId="4" fillId="0" borderId="24" xfId="1" applyNumberFormat="1" applyFont="1" applyBorder="1" applyAlignment="1">
      <alignment horizontal="center" vertical="center"/>
    </xf>
    <xf numFmtId="167" fontId="4" fillId="0" borderId="43" xfId="1" applyNumberFormat="1" applyFont="1" applyBorder="1" applyAlignment="1">
      <alignment horizontal="center" vertical="center"/>
    </xf>
    <xf numFmtId="167" fontId="4" fillId="0" borderId="31" xfId="1" applyNumberFormat="1" applyFont="1" applyBorder="1" applyAlignment="1">
      <alignment horizontal="center" vertical="center"/>
    </xf>
    <xf numFmtId="167" fontId="4" fillId="0" borderId="32" xfId="1" applyNumberFormat="1" applyFont="1" applyBorder="1" applyAlignment="1">
      <alignment horizontal="center" vertical="center"/>
    </xf>
    <xf numFmtId="167" fontId="4" fillId="0" borderId="33" xfId="1" applyNumberFormat="1" applyFont="1" applyBorder="1" applyAlignment="1">
      <alignment horizontal="center" vertical="center"/>
    </xf>
    <xf numFmtId="1" fontId="17" fillId="0" borderId="20" xfId="3" applyNumberFormat="1" applyFont="1" applyBorder="1" applyAlignment="1">
      <alignment horizontal="center" vertical="center"/>
    </xf>
    <xf numFmtId="0" fontId="53" fillId="0" borderId="0" xfId="1" applyFont="1" applyAlignment="1">
      <alignment vertical="top"/>
    </xf>
    <xf numFmtId="0" fontId="54" fillId="0" borderId="40" xfId="1" applyFont="1" applyBorder="1" applyAlignment="1">
      <alignment horizontal="center" vertical="center"/>
    </xf>
    <xf numFmtId="0" fontId="54" fillId="0" borderId="38" xfId="1" applyFont="1" applyBorder="1" applyAlignment="1">
      <alignment horizontal="center" vertical="center"/>
    </xf>
    <xf numFmtId="0" fontId="54" fillId="0" borderId="41" xfId="1" applyFont="1" applyBorder="1" applyAlignment="1">
      <alignment horizontal="center" vertical="center"/>
    </xf>
    <xf numFmtId="0" fontId="54" fillId="0" borderId="37" xfId="1" applyFont="1" applyBorder="1" applyAlignment="1">
      <alignment horizontal="center" vertical="center"/>
    </xf>
    <xf numFmtId="0" fontId="54" fillId="0" borderId="44" xfId="1" applyFont="1" applyBorder="1" applyAlignment="1">
      <alignment horizontal="center" vertical="center"/>
    </xf>
    <xf numFmtId="0" fontId="54" fillId="0" borderId="24" xfId="1" applyFont="1" applyBorder="1" applyAlignment="1">
      <alignment horizontal="center" vertical="center"/>
    </xf>
    <xf numFmtId="0" fontId="54" fillId="0" borderId="45" xfId="1" applyFont="1" applyBorder="1" applyAlignment="1">
      <alignment horizontal="center" vertical="center"/>
    </xf>
    <xf numFmtId="0" fontId="54" fillId="0" borderId="23" xfId="1" applyFont="1" applyBorder="1" applyAlignment="1">
      <alignment horizontal="center" vertical="center"/>
    </xf>
    <xf numFmtId="1" fontId="16" fillId="0" borderId="24" xfId="1" applyNumberFormat="1" applyFont="1" applyFill="1" applyBorder="1" applyAlignment="1">
      <alignment vertical="center"/>
    </xf>
    <xf numFmtId="1" fontId="16" fillId="0" borderId="45" xfId="1" applyNumberFormat="1" applyFont="1" applyFill="1" applyBorder="1" applyAlignment="1">
      <alignment vertical="center"/>
    </xf>
    <xf numFmtId="1" fontId="42" fillId="0" borderId="23" xfId="1" applyNumberFormat="1" applyFont="1" applyFill="1" applyBorder="1" applyAlignment="1">
      <alignment horizontal="center" vertical="center" wrapText="1"/>
    </xf>
    <xf numFmtId="1" fontId="42" fillId="0" borderId="24" xfId="1" applyNumberFormat="1" applyFont="1" applyFill="1" applyBorder="1" applyAlignment="1">
      <alignment horizontal="center" vertical="center" wrapText="1"/>
    </xf>
    <xf numFmtId="1" fontId="42" fillId="0" borderId="45" xfId="1" applyNumberFormat="1" applyFont="1" applyFill="1" applyBorder="1" applyAlignment="1">
      <alignment horizontal="center" vertical="center" wrapText="1"/>
    </xf>
    <xf numFmtId="164" fontId="16" fillId="0" borderId="2" xfId="1" applyNumberFormat="1" applyFont="1" applyFill="1" applyBorder="1" applyAlignment="1">
      <alignment horizontal="center" vertical="center" wrapText="1"/>
    </xf>
    <xf numFmtId="164" fontId="16" fillId="0" borderId="61" xfId="1" applyNumberFormat="1" applyFont="1" applyFill="1" applyBorder="1" applyAlignment="1">
      <alignment horizontal="center" vertical="center" wrapText="1"/>
    </xf>
    <xf numFmtId="164" fontId="40" fillId="0" borderId="61" xfId="1" applyNumberFormat="1" applyFont="1" applyFill="1" applyBorder="1" applyAlignment="1">
      <alignment horizontal="center" vertical="center" wrapText="1"/>
    </xf>
    <xf numFmtId="0" fontId="62" fillId="0" borderId="53" xfId="1" applyFont="1" applyFill="1" applyBorder="1" applyAlignment="1">
      <alignment horizontal="center"/>
    </xf>
    <xf numFmtId="0" fontId="62" fillId="0" borderId="21" xfId="1" applyFont="1" applyFill="1" applyBorder="1" applyAlignment="1">
      <alignment horizontal="center"/>
    </xf>
    <xf numFmtId="1" fontId="74" fillId="0" borderId="21" xfId="1" applyNumberFormat="1" applyFont="1" applyFill="1" applyBorder="1" applyAlignment="1">
      <alignment horizontal="center"/>
    </xf>
    <xf numFmtId="1" fontId="74" fillId="0" borderId="54" xfId="1" applyNumberFormat="1" applyFont="1" applyFill="1" applyBorder="1" applyAlignment="1">
      <alignment horizontal="center"/>
    </xf>
    <xf numFmtId="0" fontId="39" fillId="0" borderId="20" xfId="1" applyNumberFormat="1" applyFont="1" applyFill="1" applyBorder="1" applyAlignment="1">
      <alignment horizontal="center"/>
    </xf>
    <xf numFmtId="0" fontId="39" fillId="0" borderId="21" xfId="1" applyNumberFormat="1" applyFont="1" applyFill="1" applyBorder="1" applyAlignment="1">
      <alignment horizontal="center"/>
    </xf>
    <xf numFmtId="1" fontId="46" fillId="0" borderId="54" xfId="1" applyNumberFormat="1" applyFont="1" applyFill="1" applyBorder="1" applyAlignment="1">
      <alignment horizontal="center"/>
    </xf>
    <xf numFmtId="0" fontId="32" fillId="0" borderId="68" xfId="1" applyFont="1" applyFill="1" applyBorder="1" applyAlignment="1">
      <alignment horizontal="center"/>
    </xf>
    <xf numFmtId="0" fontId="32" fillId="0" borderId="79" xfId="1" applyFont="1" applyFill="1" applyBorder="1" applyAlignment="1">
      <alignment horizontal="center"/>
    </xf>
    <xf numFmtId="1" fontId="39" fillId="0" borderId="66" xfId="1" applyNumberFormat="1" applyFont="1" applyFill="1" applyBorder="1" applyAlignment="1">
      <alignment horizontal="center"/>
    </xf>
    <xf numFmtId="1" fontId="39" fillId="0" borderId="67" xfId="1" applyNumberFormat="1" applyFont="1" applyFill="1" applyBorder="1" applyAlignment="1">
      <alignment horizontal="center"/>
    </xf>
    <xf numFmtId="1" fontId="2" fillId="0" borderId="68" xfId="1" applyNumberFormat="1" applyFont="1" applyFill="1" applyBorder="1" applyAlignment="1">
      <alignment horizontal="center"/>
    </xf>
    <xf numFmtId="0" fontId="32" fillId="0" borderId="55" xfId="1" applyFont="1" applyFill="1" applyBorder="1" applyAlignment="1">
      <alignment horizontal="center"/>
    </xf>
    <xf numFmtId="0" fontId="32" fillId="0" borderId="64" xfId="1" applyFont="1" applyFill="1" applyBorder="1" applyAlignment="1">
      <alignment horizontal="center"/>
    </xf>
    <xf numFmtId="0" fontId="32" fillId="0" borderId="70" xfId="1" applyFont="1" applyFill="1" applyBorder="1" applyAlignment="1">
      <alignment horizontal="center"/>
    </xf>
    <xf numFmtId="0" fontId="32" fillId="0" borderId="65" xfId="1" applyFont="1" applyFill="1" applyBorder="1" applyAlignment="1">
      <alignment horizontal="center"/>
    </xf>
    <xf numFmtId="1" fontId="39" fillId="0" borderId="35" xfId="1" applyNumberFormat="1" applyFont="1" applyFill="1" applyBorder="1" applyAlignment="1">
      <alignment horizontal="center"/>
    </xf>
    <xf numFmtId="1" fontId="39" fillId="0" borderId="71" xfId="1" applyNumberFormat="1" applyFont="1" applyFill="1" applyBorder="1" applyAlignment="1">
      <alignment horizontal="center"/>
    </xf>
    <xf numFmtId="1" fontId="46" fillId="0" borderId="36" xfId="1" applyNumberFormat="1" applyFont="1" applyFill="1" applyBorder="1" applyAlignment="1">
      <alignment horizontal="center"/>
    </xf>
    <xf numFmtId="1" fontId="21" fillId="0" borderId="35" xfId="1" applyNumberFormat="1" applyFont="1" applyFill="1" applyBorder="1" applyAlignment="1">
      <alignment horizontal="center" vertical="center"/>
    </xf>
    <xf numFmtId="1" fontId="21" fillId="0" borderId="71" xfId="1" applyNumberFormat="1" applyFont="1" applyFill="1" applyBorder="1" applyAlignment="1">
      <alignment horizontal="center" vertical="center"/>
    </xf>
    <xf numFmtId="0" fontId="21" fillId="0" borderId="71" xfId="1" applyNumberFormat="1" applyFont="1" applyFill="1" applyBorder="1" applyAlignment="1">
      <alignment horizontal="center" vertical="center"/>
    </xf>
    <xf numFmtId="0" fontId="21" fillId="0" borderId="61" xfId="1" applyNumberFormat="1" applyFont="1" applyFill="1" applyBorder="1" applyAlignment="1">
      <alignment horizontal="center" vertical="center"/>
    </xf>
    <xf numFmtId="0" fontId="75" fillId="0" borderId="57" xfId="1" applyFont="1" applyFill="1" applyBorder="1" applyAlignment="1">
      <alignment horizontal="left" vertical="center" indent="1"/>
    </xf>
    <xf numFmtId="166" fontId="21" fillId="0" borderId="45" xfId="1" applyNumberFormat="1" applyFont="1" applyBorder="1" applyAlignment="1">
      <alignment horizontal="center" vertical="center"/>
    </xf>
    <xf numFmtId="0" fontId="75" fillId="0" borderId="42" xfId="1" applyFont="1" applyFill="1" applyBorder="1" applyAlignment="1">
      <alignment horizontal="left" vertical="center" indent="1"/>
    </xf>
    <xf numFmtId="1" fontId="7" fillId="0" borderId="45" xfId="1" applyNumberFormat="1" applyFont="1" applyBorder="1" applyAlignment="1">
      <alignment horizontal="center" vertical="center"/>
    </xf>
    <xf numFmtId="166" fontId="21" fillId="0" borderId="44" xfId="1" applyNumberFormat="1" applyFont="1" applyBorder="1" applyAlignment="1">
      <alignment horizontal="center" vertical="center"/>
    </xf>
    <xf numFmtId="0" fontId="76" fillId="0" borderId="42" xfId="1" applyFont="1" applyFill="1" applyBorder="1" applyAlignment="1">
      <alignment horizontal="left" vertical="center"/>
    </xf>
    <xf numFmtId="1" fontId="7" fillId="0" borderId="46" xfId="1" applyNumberFormat="1" applyFont="1" applyBorder="1" applyAlignment="1">
      <alignment horizontal="center" vertical="center"/>
    </xf>
    <xf numFmtId="166" fontId="19" fillId="0" borderId="43" xfId="1" applyNumberFormat="1" applyFont="1" applyBorder="1" applyAlignment="1">
      <alignment horizontal="center" vertical="center"/>
    </xf>
    <xf numFmtId="166" fontId="19" fillId="0" borderId="25" xfId="1" applyNumberFormat="1" applyFont="1" applyBorder="1" applyAlignment="1">
      <alignment horizontal="center" vertical="center"/>
    </xf>
    <xf numFmtId="166" fontId="19" fillId="0" borderId="30" xfId="1" applyNumberFormat="1" applyFont="1" applyBorder="1" applyAlignment="1">
      <alignment horizontal="center" vertical="center"/>
    </xf>
    <xf numFmtId="1" fontId="7" fillId="0" borderId="57" xfId="1" applyNumberFormat="1" applyFont="1" applyBorder="1" applyAlignment="1">
      <alignment horizontal="center" vertical="center"/>
    </xf>
    <xf numFmtId="1" fontId="7" fillId="0" borderId="25" xfId="1" applyNumberFormat="1" applyFont="1" applyBorder="1" applyAlignment="1">
      <alignment horizontal="center" vertical="center"/>
    </xf>
    <xf numFmtId="0" fontId="49" fillId="0" borderId="58" xfId="1" applyFont="1" applyFill="1" applyBorder="1" applyAlignment="1">
      <alignment horizontal="left" indent="1"/>
    </xf>
    <xf numFmtId="0" fontId="49" fillId="0" borderId="47" xfId="1" applyFont="1" applyFill="1" applyBorder="1" applyAlignment="1">
      <alignment horizontal="left" indent="1"/>
    </xf>
    <xf numFmtId="0" fontId="77" fillId="0" borderId="47" xfId="1" applyFont="1" applyFill="1" applyBorder="1"/>
    <xf numFmtId="0" fontId="49" fillId="0" borderId="56" xfId="1" applyFont="1" applyFill="1" applyBorder="1" applyAlignment="1">
      <alignment horizontal="left" indent="1"/>
    </xf>
    <xf numFmtId="1" fontId="59" fillId="0" borderId="40" xfId="3" applyNumberFormat="1" applyFont="1" applyBorder="1" applyAlignment="1">
      <alignment horizontal="center" vertical="center"/>
    </xf>
    <xf numFmtId="1" fontId="59" fillId="0" borderId="38" xfId="3" applyNumberFormat="1" applyFont="1" applyBorder="1" applyAlignment="1">
      <alignment horizontal="center" vertical="center"/>
    </xf>
    <xf numFmtId="166" fontId="2" fillId="0" borderId="41" xfId="1" applyNumberFormat="1" applyFont="1" applyBorder="1" applyAlignment="1">
      <alignment horizontal="center" vertical="center"/>
    </xf>
    <xf numFmtId="0" fontId="49" fillId="0" borderId="9" xfId="1" applyFont="1" applyFill="1" applyBorder="1" applyAlignment="1">
      <alignment horizontal="left" indent="1"/>
    </xf>
    <xf numFmtId="1" fontId="11" fillId="0" borderId="41" xfId="3" applyNumberFormat="1" applyFont="1" applyBorder="1" applyAlignment="1">
      <alignment horizontal="center" vertical="center"/>
    </xf>
    <xf numFmtId="166" fontId="4" fillId="0" borderId="40" xfId="1" applyNumberFormat="1" applyFont="1" applyBorder="1" applyAlignment="1">
      <alignment horizontal="center" vertical="center"/>
    </xf>
    <xf numFmtId="0" fontId="77" fillId="0" borderId="9" xfId="1" applyFont="1" applyFill="1" applyBorder="1"/>
    <xf numFmtId="1" fontId="11" fillId="0" borderId="9" xfId="3" applyNumberFormat="1" applyFont="1" applyBorder="1" applyAlignment="1">
      <alignment horizontal="center" vertical="center"/>
    </xf>
    <xf numFmtId="166" fontId="4" fillId="0" borderId="10" xfId="1" applyNumberFormat="1" applyFont="1" applyBorder="1" applyAlignment="1">
      <alignment horizontal="center" vertical="center"/>
    </xf>
    <xf numFmtId="1" fontId="11" fillId="0" borderId="56" xfId="3" applyNumberFormat="1" applyFont="1" applyBorder="1" applyAlignment="1">
      <alignment horizontal="center" vertical="center"/>
    </xf>
    <xf numFmtId="1" fontId="17" fillId="0" borderId="41" xfId="3" applyNumberFormat="1" applyFont="1" applyBorder="1" applyAlignment="1">
      <alignment horizontal="center" vertical="center"/>
    </xf>
    <xf numFmtId="1" fontId="17" fillId="0" borderId="39" xfId="3" applyNumberFormat="1" applyFont="1" applyBorder="1" applyAlignment="1">
      <alignment horizontal="center" vertical="center"/>
    </xf>
    <xf numFmtId="1" fontId="17" fillId="0" borderId="40" xfId="3" applyNumberFormat="1" applyFont="1" applyBorder="1" applyAlignment="1">
      <alignment horizontal="center" vertical="center"/>
    </xf>
    <xf numFmtId="0" fontId="49" fillId="0" borderId="57" xfId="1" applyFont="1" applyFill="1" applyBorder="1" applyAlignment="1">
      <alignment horizontal="left" indent="1"/>
    </xf>
    <xf numFmtId="1" fontId="59" fillId="0" borderId="44" xfId="3" applyNumberFormat="1" applyFont="1" applyBorder="1" applyAlignment="1">
      <alignment horizontal="center" vertical="center"/>
    </xf>
    <xf numFmtId="1" fontId="59" fillId="0" borderId="24" xfId="3" applyNumberFormat="1" applyFont="1" applyBorder="1" applyAlignment="1">
      <alignment horizontal="center" vertical="center"/>
    </xf>
    <xf numFmtId="0" fontId="49" fillId="0" borderId="42" xfId="1" applyFont="1" applyFill="1" applyBorder="1" applyAlignment="1">
      <alignment horizontal="left" indent="1"/>
    </xf>
    <xf numFmtId="1" fontId="11" fillId="0" borderId="45" xfId="3" applyNumberFormat="1" applyFont="1" applyBorder="1" applyAlignment="1">
      <alignment horizontal="center" vertical="center"/>
    </xf>
    <xf numFmtId="166" fontId="4" fillId="0" borderId="44" xfId="1" applyNumberFormat="1" applyFont="1" applyBorder="1" applyAlignment="1">
      <alignment horizontal="center" vertical="center"/>
    </xf>
    <xf numFmtId="0" fontId="77" fillId="0" borderId="42" xfId="1" applyFont="1" applyFill="1" applyBorder="1"/>
    <xf numFmtId="1" fontId="11" fillId="0" borderId="42" xfId="3" applyNumberFormat="1" applyFont="1" applyBorder="1" applyAlignment="1">
      <alignment horizontal="center" vertical="center"/>
    </xf>
    <xf numFmtId="166" fontId="4" fillId="0" borderId="46" xfId="1" applyNumberFormat="1" applyFont="1" applyBorder="1" applyAlignment="1">
      <alignment horizontal="center" vertical="center"/>
    </xf>
    <xf numFmtId="1" fontId="11" fillId="0" borderId="57" xfId="3" applyNumberFormat="1" applyFont="1" applyBorder="1" applyAlignment="1">
      <alignment horizontal="center" vertical="center"/>
    </xf>
    <xf numFmtId="1" fontId="17" fillId="0" borderId="45" xfId="3" applyNumberFormat="1" applyFont="1" applyBorder="1" applyAlignment="1">
      <alignment horizontal="center" vertical="center"/>
    </xf>
    <xf numFmtId="1" fontId="17" fillId="0" borderId="43" xfId="3" applyNumberFormat="1" applyFont="1" applyBorder="1" applyAlignment="1">
      <alignment horizontal="center" vertical="center"/>
    </xf>
    <xf numFmtId="1" fontId="17" fillId="0" borderId="44" xfId="3" applyNumberFormat="1" applyFont="1" applyBorder="1" applyAlignment="1">
      <alignment horizontal="center" vertical="center"/>
    </xf>
    <xf numFmtId="1" fontId="59" fillId="0" borderId="48" xfId="3" applyNumberFormat="1" applyFont="1" applyBorder="1" applyAlignment="1">
      <alignment horizontal="center" vertical="center"/>
    </xf>
    <xf numFmtId="1" fontId="59" fillId="0" borderId="32" xfId="3" applyNumberFormat="1" applyFont="1" applyBorder="1" applyAlignment="1">
      <alignment horizontal="center" vertical="center"/>
    </xf>
    <xf numFmtId="1" fontId="11" fillId="0" borderId="51" xfId="3" applyNumberFormat="1" applyFont="1" applyBorder="1" applyAlignment="1">
      <alignment horizontal="center" vertical="center"/>
    </xf>
    <xf numFmtId="166" fontId="4" fillId="0" borderId="48" xfId="1" applyNumberFormat="1" applyFont="1" applyBorder="1" applyAlignment="1">
      <alignment horizontal="center" vertical="center"/>
    </xf>
    <xf numFmtId="1" fontId="11" fillId="0" borderId="47" xfId="3" applyNumberFormat="1" applyFont="1" applyBorder="1" applyAlignment="1">
      <alignment horizontal="center" vertical="center"/>
    </xf>
    <xf numFmtId="166" fontId="4" fillId="0" borderId="50" xfId="1" applyNumberFormat="1" applyFont="1" applyBorder="1" applyAlignment="1">
      <alignment horizontal="center" vertical="center"/>
    </xf>
    <xf numFmtId="1" fontId="11" fillId="0" borderId="58" xfId="3" applyNumberFormat="1" applyFont="1" applyBorder="1" applyAlignment="1">
      <alignment horizontal="center" vertical="center"/>
    </xf>
    <xf numFmtId="1" fontId="17" fillId="0" borderId="51" xfId="3" applyNumberFormat="1" applyFont="1" applyBorder="1" applyAlignment="1">
      <alignment horizontal="center" vertical="center"/>
    </xf>
    <xf numFmtId="1" fontId="17" fillId="0" borderId="33" xfId="3" applyNumberFormat="1" applyFont="1" applyBorder="1" applyAlignment="1">
      <alignment horizontal="center" vertical="center"/>
    </xf>
    <xf numFmtId="1" fontId="17" fillId="0" borderId="48" xfId="3" applyNumberFormat="1" applyFont="1" applyBorder="1" applyAlignment="1">
      <alignment horizontal="center" vertical="center"/>
    </xf>
    <xf numFmtId="1" fontId="17" fillId="0" borderId="75" xfId="3" applyNumberFormat="1" applyFont="1" applyBorder="1" applyAlignment="1">
      <alignment horizontal="center" vertical="center"/>
    </xf>
    <xf numFmtId="1" fontId="17" fillId="0" borderId="54" xfId="3" applyNumberFormat="1" applyFont="1" applyBorder="1" applyAlignment="1">
      <alignment horizontal="center" vertical="center"/>
    </xf>
    <xf numFmtId="1" fontId="17" fillId="0" borderId="53" xfId="3" applyNumberFormat="1" applyFont="1" applyBorder="1" applyAlignment="1">
      <alignment horizontal="center" vertical="center"/>
    </xf>
    <xf numFmtId="0" fontId="36" fillId="0" borderId="0" xfId="1" applyFont="1" applyAlignment="1">
      <alignment horizontal="left" indent="1"/>
    </xf>
    <xf numFmtId="0" fontId="11" fillId="0" borderId="0" xfId="1" applyFont="1"/>
    <xf numFmtId="0" fontId="46" fillId="0" borderId="0" xfId="1" applyFont="1" applyAlignment="1"/>
    <xf numFmtId="1" fontId="46" fillId="0" borderId="0" xfId="1" applyNumberFormat="1" applyFont="1" applyAlignment="1"/>
    <xf numFmtId="1" fontId="10" fillId="0" borderId="16" xfId="0" applyNumberFormat="1" applyFont="1" applyFill="1" applyBorder="1" applyAlignment="1">
      <alignment horizontal="center" vertical="center"/>
    </xf>
    <xf numFmtId="1" fontId="10" fillId="0" borderId="34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center" vertical="center"/>
    </xf>
    <xf numFmtId="1" fontId="10" fillId="0" borderId="28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1" fontId="10" fillId="0" borderId="30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1" fontId="10" fillId="0" borderId="26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17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1" fontId="16" fillId="0" borderId="1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30" fillId="0" borderId="6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30" fillId="0" borderId="60" xfId="0" applyNumberFormat="1" applyFont="1" applyFill="1" applyBorder="1" applyAlignment="1">
      <alignment horizontal="center" vertical="center" wrapText="1"/>
    </xf>
    <xf numFmtId="1" fontId="30" fillId="0" borderId="63" xfId="0" applyNumberFormat="1" applyFont="1" applyFill="1" applyBorder="1" applyAlignment="1">
      <alignment horizontal="center" vertical="center" wrapText="1"/>
    </xf>
    <xf numFmtId="1" fontId="31" fillId="0" borderId="61" xfId="0" applyNumberFormat="1" applyFont="1" applyFill="1" applyBorder="1" applyAlignment="1">
      <alignment horizontal="center" vertical="center" wrapText="1"/>
    </xf>
    <xf numFmtId="1" fontId="28" fillId="0" borderId="61" xfId="0" applyNumberFormat="1" applyFont="1" applyFill="1" applyBorder="1" applyAlignment="1">
      <alignment horizontal="center" vertical="center" wrapText="1"/>
    </xf>
    <xf numFmtId="1" fontId="28" fillId="0" borderId="62" xfId="0" applyNumberFormat="1" applyFont="1" applyFill="1" applyBorder="1" applyAlignment="1">
      <alignment horizontal="center" vertical="center" wrapText="1"/>
    </xf>
    <xf numFmtId="1" fontId="28" fillId="0" borderId="60" xfId="0" applyNumberFormat="1" applyFont="1" applyFill="1" applyBorder="1" applyAlignment="1">
      <alignment horizontal="center" vertical="center" wrapText="1"/>
    </xf>
    <xf numFmtId="1" fontId="28" fillId="0" borderId="63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30" fillId="0" borderId="5" xfId="0" applyNumberFormat="1" applyFont="1" applyFill="1" applyBorder="1" applyAlignment="1">
      <alignment horizontal="center" vertical="center" wrapText="1"/>
    </xf>
    <xf numFmtId="1" fontId="30" fillId="0" borderId="17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1" fontId="30" fillId="0" borderId="18" xfId="0" applyNumberFormat="1" applyFont="1" applyFill="1" applyBorder="1" applyAlignment="1">
      <alignment horizontal="center" vertical="center" wrapText="1"/>
    </xf>
    <xf numFmtId="1" fontId="30" fillId="0" borderId="62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28" fillId="0" borderId="8" xfId="0" applyNumberFormat="1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" fontId="31" fillId="0" borderId="5" xfId="0" applyNumberFormat="1" applyFont="1" applyFill="1" applyBorder="1" applyAlignment="1">
      <alignment horizontal="center" vertical="center" wrapText="1"/>
    </xf>
    <xf numFmtId="1" fontId="31" fillId="0" borderId="6" xfId="0" applyNumberFormat="1" applyFont="1" applyFill="1" applyBorder="1" applyAlignment="1">
      <alignment horizontal="center" vertical="center" wrapText="1"/>
    </xf>
    <xf numFmtId="1" fontId="31" fillId="0" borderId="7" xfId="0" applyNumberFormat="1" applyFont="1" applyFill="1" applyBorder="1" applyAlignment="1">
      <alignment horizontal="center" vertical="center" wrapText="1"/>
    </xf>
    <xf numFmtId="1" fontId="31" fillId="0" borderId="62" xfId="0" applyNumberFormat="1" applyFont="1" applyFill="1" applyBorder="1" applyAlignment="1">
      <alignment horizontal="center" vertical="center" wrapText="1"/>
    </xf>
    <xf numFmtId="1" fontId="31" fillId="0" borderId="60" xfId="0" applyNumberFormat="1" applyFont="1" applyFill="1" applyBorder="1" applyAlignment="1">
      <alignment horizontal="center" vertical="center" wrapText="1"/>
    </xf>
    <xf numFmtId="1" fontId="31" fillId="0" borderId="6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165" fontId="26" fillId="0" borderId="60" xfId="0" applyNumberFormat="1" applyFont="1" applyFill="1" applyBorder="1" applyAlignment="1">
      <alignment vertical="center"/>
    </xf>
    <xf numFmtId="1" fontId="29" fillId="0" borderId="37" xfId="0" applyNumberFormat="1" applyFont="1" applyFill="1" applyBorder="1" applyAlignment="1">
      <alignment horizontal="center" vertical="center" wrapText="1"/>
    </xf>
    <xf numFmtId="1" fontId="29" fillId="0" borderId="38" xfId="0" applyNumberFormat="1" applyFont="1" applyFill="1" applyBorder="1" applyAlignment="1">
      <alignment horizontal="center" vertical="center" wrapText="1"/>
    </xf>
    <xf numFmtId="1" fontId="29" fillId="0" borderId="39" xfId="0" applyNumberFormat="1" applyFont="1" applyFill="1" applyBorder="1" applyAlignment="1">
      <alignment horizontal="center" vertical="center" wrapText="1"/>
    </xf>
    <xf numFmtId="1" fontId="29" fillId="0" borderId="31" xfId="0" applyNumberFormat="1" applyFont="1" applyFill="1" applyBorder="1" applyAlignment="1">
      <alignment horizontal="center" vertical="center" wrapText="1"/>
    </xf>
    <xf numFmtId="1" fontId="29" fillId="0" borderId="32" xfId="0" applyNumberFormat="1" applyFont="1" applyFill="1" applyBorder="1" applyAlignment="1">
      <alignment horizontal="center" vertical="center" wrapText="1"/>
    </xf>
    <xf numFmtId="1" fontId="29" fillId="0" borderId="33" xfId="0" applyNumberFormat="1" applyFont="1" applyFill="1" applyBorder="1" applyAlignment="1">
      <alignment horizontal="center" vertical="center" wrapText="1"/>
    </xf>
    <xf numFmtId="1" fontId="30" fillId="0" borderId="37" xfId="0" applyNumberFormat="1" applyFont="1" applyFill="1" applyBorder="1" applyAlignment="1">
      <alignment horizontal="center" vertical="center" wrapText="1"/>
    </xf>
    <xf numFmtId="1" fontId="30" fillId="0" borderId="38" xfId="0" applyNumberFormat="1" applyFont="1" applyFill="1" applyBorder="1" applyAlignment="1">
      <alignment horizontal="center" vertical="center" wrapText="1"/>
    </xf>
    <xf numFmtId="1" fontId="30" fillId="0" borderId="39" xfId="0" applyNumberFormat="1" applyFont="1" applyFill="1" applyBorder="1" applyAlignment="1">
      <alignment horizontal="center" vertical="center" wrapText="1"/>
    </xf>
    <xf numFmtId="1" fontId="30" fillId="0" borderId="31" xfId="0" applyNumberFormat="1" applyFont="1" applyFill="1" applyBorder="1" applyAlignment="1">
      <alignment horizontal="center" vertical="center" wrapText="1"/>
    </xf>
    <xf numFmtId="1" fontId="30" fillId="0" borderId="32" xfId="0" applyNumberFormat="1" applyFont="1" applyFill="1" applyBorder="1" applyAlignment="1">
      <alignment horizontal="center" vertical="center" wrapText="1"/>
    </xf>
    <xf numFmtId="1" fontId="30" fillId="0" borderId="33" xfId="0" applyNumberFormat="1" applyFont="1" applyFill="1" applyBorder="1" applyAlignment="1">
      <alignment horizontal="center" vertical="center" wrapText="1"/>
    </xf>
    <xf numFmtId="1" fontId="28" fillId="0" borderId="40" xfId="0" applyNumberFormat="1" applyFont="1" applyFill="1" applyBorder="1" applyAlignment="1">
      <alignment horizontal="center" vertical="center" wrapText="1"/>
    </xf>
    <xf numFmtId="1" fontId="28" fillId="0" borderId="38" xfId="0" applyNumberFormat="1" applyFont="1" applyFill="1" applyBorder="1" applyAlignment="1">
      <alignment horizontal="center" vertical="center" wrapText="1"/>
    </xf>
    <xf numFmtId="1" fontId="28" fillId="0" borderId="41" xfId="0" applyNumberFormat="1" applyFont="1" applyFill="1" applyBorder="1" applyAlignment="1">
      <alignment horizontal="center" vertical="center" wrapText="1"/>
    </xf>
    <xf numFmtId="1" fontId="28" fillId="0" borderId="48" xfId="0" applyNumberFormat="1" applyFont="1" applyFill="1" applyBorder="1" applyAlignment="1">
      <alignment horizontal="center" vertical="center" wrapText="1"/>
    </xf>
    <xf numFmtId="1" fontId="28" fillId="0" borderId="32" xfId="0" applyNumberFormat="1" applyFont="1" applyFill="1" applyBorder="1" applyAlignment="1">
      <alignment horizontal="center" vertical="center" wrapText="1"/>
    </xf>
    <xf numFmtId="1" fontId="28" fillId="0" borderId="51" xfId="0" applyNumberFormat="1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1" fontId="35" fillId="0" borderId="37" xfId="0" applyNumberFormat="1" applyFont="1" applyFill="1" applyBorder="1" applyAlignment="1">
      <alignment horizontal="center" vertical="center"/>
    </xf>
    <xf numFmtId="1" fontId="35" fillId="0" borderId="38" xfId="0" applyNumberFormat="1" applyFont="1" applyFill="1" applyBorder="1" applyAlignment="1">
      <alignment horizontal="center" vertical="center"/>
    </xf>
    <xf numFmtId="1" fontId="35" fillId="0" borderId="41" xfId="0" applyNumberFormat="1" applyFont="1" applyFill="1" applyBorder="1" applyAlignment="1">
      <alignment horizontal="center" vertical="center"/>
    </xf>
    <xf numFmtId="1" fontId="35" fillId="0" borderId="39" xfId="0" applyNumberFormat="1" applyFont="1" applyFill="1" applyBorder="1" applyAlignment="1">
      <alignment horizontal="center" vertical="center"/>
    </xf>
    <xf numFmtId="1" fontId="16" fillId="0" borderId="37" xfId="0" applyNumberFormat="1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1" fontId="16" fillId="0" borderId="39" xfId="0" applyNumberFormat="1" applyFont="1" applyFill="1" applyBorder="1" applyAlignment="1">
      <alignment horizontal="center" vertical="center"/>
    </xf>
    <xf numFmtId="1" fontId="16" fillId="0" borderId="40" xfId="0" applyNumberFormat="1" applyFont="1" applyFill="1" applyBorder="1" applyAlignment="1">
      <alignment horizontal="center" vertical="center"/>
    </xf>
    <xf numFmtId="1" fontId="16" fillId="0" borderId="41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center" vertical="center"/>
    </xf>
    <xf numFmtId="1" fontId="30" fillId="0" borderId="65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" fontId="30" fillId="0" borderId="2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" fontId="30" fillId="0" borderId="4" xfId="0" applyNumberFormat="1" applyFont="1" applyFill="1" applyBorder="1" applyAlignment="1">
      <alignment horizontal="center" vertical="center"/>
    </xf>
    <xf numFmtId="1" fontId="47" fillId="0" borderId="23" xfId="0" applyNumberFormat="1" applyFont="1" applyFill="1" applyBorder="1" applyAlignment="1">
      <alignment horizontal="center" vertical="center" wrapText="1"/>
    </xf>
    <xf numFmtId="1" fontId="47" fillId="0" borderId="31" xfId="0" applyNumberFormat="1" applyFont="1" applyFill="1" applyBorder="1" applyAlignment="1">
      <alignment horizontal="center" vertical="center" wrapText="1"/>
    </xf>
    <xf numFmtId="1" fontId="27" fillId="0" borderId="24" xfId="0" applyNumberFormat="1" applyFont="1" applyFill="1" applyBorder="1" applyAlignment="1">
      <alignment horizontal="center" vertical="center" wrapText="1"/>
    </xf>
    <xf numFmtId="1" fontId="27" fillId="0" borderId="32" xfId="0" applyNumberFormat="1" applyFont="1" applyFill="1" applyBorder="1" applyAlignment="1">
      <alignment horizontal="center" vertical="center" wrapText="1"/>
    </xf>
    <xf numFmtId="1" fontId="27" fillId="0" borderId="43" xfId="0" applyNumberFormat="1" applyFont="1" applyFill="1" applyBorder="1" applyAlignment="1">
      <alignment horizontal="center" vertical="center" wrapText="1"/>
    </xf>
    <xf numFmtId="1" fontId="27" fillId="0" borderId="33" xfId="0" applyNumberFormat="1" applyFont="1" applyFill="1" applyBorder="1" applyAlignment="1">
      <alignment horizontal="center" vertical="center" wrapText="1"/>
    </xf>
    <xf numFmtId="1" fontId="30" fillId="0" borderId="9" xfId="0" applyNumberFormat="1" applyFont="1" applyFill="1" applyBorder="1" applyAlignment="1">
      <alignment horizontal="center" vertical="center"/>
    </xf>
    <xf numFmtId="1" fontId="30" fillId="0" borderId="10" xfId="0" applyNumberFormat="1" applyFont="1" applyFill="1" applyBorder="1" applyAlignment="1">
      <alignment horizontal="center" vertical="center"/>
    </xf>
    <xf numFmtId="1" fontId="30" fillId="0" borderId="11" xfId="0" applyNumberFormat="1" applyFont="1" applyFill="1" applyBorder="1" applyAlignment="1">
      <alignment horizontal="center" vertical="center"/>
    </xf>
    <xf numFmtId="1" fontId="30" fillId="0" borderId="12" xfId="0" applyNumberFormat="1" applyFont="1" applyFill="1" applyBorder="1" applyAlignment="1">
      <alignment horizontal="center" vertical="center"/>
    </xf>
    <xf numFmtId="1" fontId="30" fillId="0" borderId="55" xfId="0" applyNumberFormat="1" applyFont="1" applyFill="1" applyBorder="1" applyAlignment="1">
      <alignment horizontal="center" vertical="center"/>
    </xf>
    <xf numFmtId="1" fontId="30" fillId="0" borderId="13" xfId="0" applyNumberFormat="1" applyFont="1" applyFill="1" applyBorder="1" applyAlignment="1">
      <alignment horizontal="center" vertical="center"/>
    </xf>
    <xf numFmtId="1" fontId="30" fillId="0" borderId="64" xfId="0" applyNumberFormat="1" applyFont="1" applyFill="1" applyBorder="1" applyAlignment="1">
      <alignment horizontal="center" vertical="center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2" xfId="0" applyBorder="1" applyAlignment="1">
      <alignment horizontal="center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1" fontId="27" fillId="0" borderId="23" xfId="0" applyNumberFormat="1" applyFont="1" applyFill="1" applyBorder="1" applyAlignment="1">
      <alignment horizontal="center" vertical="center" wrapText="1"/>
    </xf>
    <xf numFmtId="1" fontId="27" fillId="0" borderId="31" xfId="0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textRotation="90" wrapText="1"/>
    </xf>
    <xf numFmtId="0" fontId="40" fillId="0" borderId="46" xfId="0" applyFont="1" applyBorder="1" applyAlignment="1">
      <alignment horizontal="center" vertical="center" textRotation="90" wrapText="1"/>
    </xf>
    <xf numFmtId="0" fontId="40" fillId="0" borderId="50" xfId="0" applyFont="1" applyBorder="1" applyAlignment="1">
      <alignment horizontal="center" vertical="center" textRotation="90" wrapText="1"/>
    </xf>
    <xf numFmtId="0" fontId="41" fillId="0" borderId="0" xfId="0" applyFont="1" applyAlignment="1">
      <alignment horizontal="center" vertical="center" wrapText="1"/>
    </xf>
    <xf numFmtId="1" fontId="45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textRotation="90" wrapText="1"/>
    </xf>
    <xf numFmtId="0" fontId="40" fillId="0" borderId="42" xfId="0" applyFont="1" applyBorder="1" applyAlignment="1">
      <alignment horizontal="center" vertical="center" textRotation="90" wrapText="1"/>
    </xf>
    <xf numFmtId="0" fontId="40" fillId="0" borderId="47" xfId="0" applyFont="1" applyBorder="1" applyAlignment="1">
      <alignment horizontal="center" vertical="center" textRotation="90" wrapText="1"/>
    </xf>
    <xf numFmtId="0" fontId="35" fillId="0" borderId="1" xfId="0" applyNumberFormat="1" applyFont="1" applyFill="1" applyBorder="1" applyAlignment="1">
      <alignment horizontal="center" vertical="center"/>
    </xf>
    <xf numFmtId="0" fontId="35" fillId="0" borderId="19" xfId="0" applyNumberFormat="1" applyFont="1" applyFill="1" applyBorder="1" applyAlignment="1">
      <alignment horizontal="center" vertical="center"/>
    </xf>
    <xf numFmtId="1" fontId="35" fillId="0" borderId="40" xfId="0" applyNumberFormat="1" applyFont="1" applyFill="1" applyBorder="1" applyAlignment="1">
      <alignment horizontal="center" vertical="center"/>
    </xf>
    <xf numFmtId="1" fontId="16" fillId="0" borderId="56" xfId="0" applyNumberFormat="1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center" vertical="center" wrapText="1"/>
    </xf>
    <xf numFmtId="164" fontId="28" fillId="0" borderId="6" xfId="0" applyNumberFormat="1" applyFont="1" applyFill="1" applyBorder="1" applyAlignment="1">
      <alignment horizontal="center" vertical="center" wrapText="1"/>
    </xf>
    <xf numFmtId="164" fontId="28" fillId="0" borderId="7" xfId="0" applyNumberFormat="1" applyFont="1" applyFill="1" applyBorder="1" applyAlignment="1">
      <alignment horizontal="center" vertical="center" wrapText="1"/>
    </xf>
    <xf numFmtId="164" fontId="28" fillId="0" borderId="73" xfId="0" applyNumberFormat="1" applyFont="1" applyFill="1" applyBorder="1" applyAlignment="1">
      <alignment horizontal="center" vertical="center" wrapText="1"/>
    </xf>
    <xf numFmtId="164" fontId="28" fillId="0" borderId="74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1" fontId="35" fillId="0" borderId="9" xfId="0" applyNumberFormat="1" applyFont="1" applyFill="1" applyBorder="1" applyAlignment="1">
      <alignment horizontal="center" vertical="center"/>
    </xf>
    <xf numFmtId="1" fontId="35" fillId="0" borderId="10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 wrapText="1"/>
    </xf>
    <xf numFmtId="164" fontId="41" fillId="0" borderId="5" xfId="0" applyNumberFormat="1" applyFont="1" applyFill="1" applyBorder="1" applyAlignment="1">
      <alignment horizontal="center" vertical="center" wrapText="1"/>
    </xf>
    <xf numFmtId="164" fontId="41" fillId="0" borderId="6" xfId="0" applyNumberFormat="1" applyFont="1" applyFill="1" applyBorder="1" applyAlignment="1">
      <alignment horizontal="center" vertical="center" wrapText="1"/>
    </xf>
    <xf numFmtId="164" fontId="41" fillId="0" borderId="7" xfId="0" applyNumberFormat="1" applyFont="1" applyFill="1" applyBorder="1" applyAlignment="1">
      <alignment horizontal="center" vertical="center" wrapText="1"/>
    </xf>
    <xf numFmtId="164" fontId="41" fillId="0" borderId="62" xfId="0" applyNumberFormat="1" applyFont="1" applyFill="1" applyBorder="1" applyAlignment="1">
      <alignment horizontal="center" vertical="center" wrapText="1"/>
    </xf>
    <xf numFmtId="164" fontId="41" fillId="0" borderId="60" xfId="0" applyNumberFormat="1" applyFont="1" applyFill="1" applyBorder="1" applyAlignment="1">
      <alignment horizontal="center" vertical="center" wrapText="1"/>
    </xf>
    <xf numFmtId="164" fontId="41" fillId="0" borderId="63" xfId="0" applyNumberFormat="1" applyFont="1" applyFill="1" applyBorder="1" applyAlignment="1">
      <alignment horizontal="center" vertical="center" wrapText="1"/>
    </xf>
    <xf numFmtId="164" fontId="29" fillId="0" borderId="62" xfId="0" applyNumberFormat="1" applyFont="1" applyFill="1" applyBorder="1" applyAlignment="1">
      <alignment horizontal="center" vertical="center" wrapText="1"/>
    </xf>
    <xf numFmtId="164" fontId="29" fillId="0" borderId="60" xfId="0" applyNumberFormat="1" applyFont="1" applyFill="1" applyBorder="1" applyAlignment="1">
      <alignment horizontal="center" vertical="center" wrapText="1"/>
    </xf>
    <xf numFmtId="164" fontId="29" fillId="0" borderId="63" xfId="0" applyNumberFormat="1" applyFont="1" applyFill="1" applyBorder="1" applyAlignment="1">
      <alignment horizontal="center" vertical="center" wrapText="1"/>
    </xf>
    <xf numFmtId="164" fontId="30" fillId="0" borderId="62" xfId="0" applyNumberFormat="1" applyFont="1" applyFill="1" applyBorder="1" applyAlignment="1">
      <alignment horizontal="center" vertical="center" wrapText="1"/>
    </xf>
    <xf numFmtId="164" fontId="30" fillId="0" borderId="60" xfId="0" applyNumberFormat="1" applyFont="1" applyFill="1" applyBorder="1" applyAlignment="1">
      <alignment horizontal="center" vertical="center" wrapText="1"/>
    </xf>
    <xf numFmtId="164" fontId="30" fillId="0" borderId="63" xfId="0" applyNumberFormat="1" applyFont="1" applyFill="1" applyBorder="1" applyAlignment="1">
      <alignment horizontal="center" vertical="center" wrapText="1"/>
    </xf>
    <xf numFmtId="164" fontId="29" fillId="0" borderId="5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29" fillId="0" borderId="7" xfId="0" applyNumberFormat="1" applyFont="1" applyFill="1" applyBorder="1" applyAlignment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164" fontId="54" fillId="0" borderId="8" xfId="0" applyNumberFormat="1" applyFont="1" applyFill="1" applyBorder="1" applyAlignment="1">
      <alignment horizontal="center" vertical="center" wrapText="1"/>
    </xf>
    <xf numFmtId="164" fontId="54" fillId="0" borderId="19" xfId="0" applyNumberFormat="1" applyFont="1" applyFill="1" applyBorder="1" applyAlignment="1">
      <alignment horizontal="center" vertical="center" wrapText="1"/>
    </xf>
    <xf numFmtId="164" fontId="29" fillId="0" borderId="37" xfId="0" applyNumberFormat="1" applyFont="1" applyFill="1" applyBorder="1" applyAlignment="1">
      <alignment horizontal="center" vertical="center" wrapText="1"/>
    </xf>
    <xf numFmtId="164" fontId="29" fillId="0" borderId="38" xfId="0" applyNumberFormat="1" applyFont="1" applyFill="1" applyBorder="1" applyAlignment="1">
      <alignment horizontal="center" vertical="center" wrapText="1"/>
    </xf>
    <xf numFmtId="164" fontId="29" fillId="0" borderId="39" xfId="0" applyNumberFormat="1" applyFont="1" applyFill="1" applyBorder="1" applyAlignment="1">
      <alignment horizontal="center" vertical="center" wrapText="1"/>
    </xf>
    <xf numFmtId="1" fontId="28" fillId="0" borderId="0" xfId="0" applyNumberFormat="1" applyFont="1" applyFill="1" applyBorder="1" applyAlignment="1">
      <alignment horizontal="center" vertical="center" wrapText="1"/>
    </xf>
    <xf numFmtId="1" fontId="28" fillId="0" borderId="18" xfId="0" applyNumberFormat="1" applyFont="1" applyFill="1" applyBorder="1" applyAlignment="1">
      <alignment horizontal="center" vertical="center" wrapText="1"/>
    </xf>
    <xf numFmtId="164" fontId="29" fillId="0" borderId="9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 wrapText="1"/>
    </xf>
    <xf numFmtId="164" fontId="29" fillId="0" borderId="11" xfId="0" applyNumberFormat="1" applyFont="1" applyFill="1" applyBorder="1" applyAlignment="1">
      <alignment horizontal="center" vertical="center" wrapText="1"/>
    </xf>
    <xf numFmtId="0" fontId="52" fillId="0" borderId="0" xfId="0" quotePrefix="1" applyFont="1" applyAlignment="1">
      <alignment horizontal="center" vertical="center" wrapText="1"/>
    </xf>
    <xf numFmtId="0" fontId="55" fillId="0" borderId="60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8" xfId="0" applyBorder="1" applyAlignment="1"/>
    <xf numFmtId="0" fontId="0" fillId="0" borderId="19" xfId="0" applyBorder="1" applyAlignment="1"/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57" fillId="0" borderId="5" xfId="0" applyFont="1" applyFill="1" applyBorder="1" applyAlignment="1">
      <alignment horizontal="center" vertical="center"/>
    </xf>
    <xf numFmtId="0" fontId="57" fillId="0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164" fontId="29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1" fontId="30" fillId="0" borderId="66" xfId="0" applyNumberFormat="1" applyFont="1" applyFill="1" applyBorder="1" applyAlignment="1">
      <alignment horizontal="center" vertical="center"/>
    </xf>
    <xf numFmtId="1" fontId="30" fillId="0" borderId="67" xfId="0" applyNumberFormat="1" applyFont="1" applyFill="1" applyBorder="1" applyAlignment="1">
      <alignment horizontal="center" vertical="center"/>
    </xf>
    <xf numFmtId="1" fontId="30" fillId="0" borderId="68" xfId="0" applyNumberFormat="1" applyFont="1" applyFill="1" applyBorder="1" applyAlignment="1">
      <alignment horizontal="center" vertical="center"/>
    </xf>
    <xf numFmtId="1" fontId="35" fillId="0" borderId="73" xfId="0" applyNumberFormat="1" applyFont="1" applyFill="1" applyBorder="1" applyAlignment="1">
      <alignment horizontal="center" vertical="center"/>
    </xf>
    <xf numFmtId="1" fontId="35" fillId="0" borderId="74" xfId="0" applyNumberFormat="1" applyFont="1" applyFill="1" applyBorder="1" applyAlignment="1">
      <alignment horizontal="center" vertical="center"/>
    </xf>
    <xf numFmtId="1" fontId="35" fillId="0" borderId="29" xfId="0" applyNumberFormat="1" applyFont="1" applyFill="1" applyBorder="1" applyAlignment="1">
      <alignment horizontal="center" vertical="center"/>
    </xf>
    <xf numFmtId="1" fontId="35" fillId="0" borderId="56" xfId="0" applyNumberFormat="1" applyFont="1" applyFill="1" applyBorder="1" applyAlignment="1">
      <alignment horizontal="center" vertical="center"/>
    </xf>
    <xf numFmtId="1" fontId="16" fillId="0" borderId="62" xfId="0" applyNumberFormat="1" applyFont="1" applyFill="1" applyBorder="1" applyAlignment="1">
      <alignment horizontal="center" vertical="center" wrapText="1"/>
    </xf>
    <xf numFmtId="1" fontId="16" fillId="0" borderId="60" xfId="0" applyNumberFormat="1" applyFont="1" applyFill="1" applyBorder="1" applyAlignment="1">
      <alignment horizontal="center" vertical="center" wrapText="1"/>
    </xf>
    <xf numFmtId="1" fontId="16" fillId="0" borderId="63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1" fontId="28" fillId="0" borderId="4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top" wrapText="1"/>
    </xf>
    <xf numFmtId="0" fontId="26" fillId="0" borderId="62" xfId="0" applyFont="1" applyBorder="1" applyAlignment="1">
      <alignment horizontal="center" vertical="top" wrapText="1"/>
    </xf>
    <xf numFmtId="0" fontId="26" fillId="0" borderId="60" xfId="0" applyFont="1" applyBorder="1" applyAlignment="1">
      <alignment horizontal="center" vertical="top" wrapText="1"/>
    </xf>
    <xf numFmtId="0" fontId="26" fillId="0" borderId="63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 vertical="top" wrapText="1"/>
    </xf>
    <xf numFmtId="14" fontId="26" fillId="0" borderId="0" xfId="0" applyNumberFormat="1" applyFont="1" applyBorder="1" applyAlignment="1">
      <alignment horizontal="center" vertical="top" wrapText="1"/>
    </xf>
    <xf numFmtId="14" fontId="26" fillId="0" borderId="18" xfId="0" applyNumberFormat="1" applyFont="1" applyBorder="1" applyAlignment="1">
      <alignment horizontal="center" vertical="top" wrapText="1"/>
    </xf>
    <xf numFmtId="14" fontId="26" fillId="0" borderId="17" xfId="0" applyNumberFormat="1" applyFont="1" applyBorder="1" applyAlignment="1">
      <alignment horizontal="center" vertical="top" wrapText="1"/>
    </xf>
    <xf numFmtId="14" fontId="26" fillId="0" borderId="62" xfId="0" applyNumberFormat="1" applyFont="1" applyBorder="1" applyAlignment="1">
      <alignment horizontal="center" vertical="top" wrapText="1"/>
    </xf>
    <xf numFmtId="14" fontId="26" fillId="0" borderId="60" xfId="0" applyNumberFormat="1" applyFont="1" applyBorder="1" applyAlignment="1">
      <alignment horizontal="center" vertical="top" wrapText="1"/>
    </xf>
    <xf numFmtId="14" fontId="26" fillId="0" borderId="63" xfId="0" applyNumberFormat="1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164" fontId="30" fillId="0" borderId="5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0" fillId="0" borderId="7" xfId="0" applyNumberFormat="1" applyFont="1" applyFill="1" applyBorder="1" applyAlignment="1">
      <alignment horizontal="center" vertical="center" wrapText="1"/>
    </xf>
    <xf numFmtId="1" fontId="30" fillId="0" borderId="5" xfId="0" applyNumberFormat="1" applyFont="1" applyFill="1" applyBorder="1" applyAlignment="1">
      <alignment horizontal="center" vertical="center"/>
    </xf>
    <xf numFmtId="1" fontId="30" fillId="0" borderId="6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1" fontId="30" fillId="0" borderId="62" xfId="0" applyNumberFormat="1" applyFont="1" applyFill="1" applyBorder="1" applyAlignment="1">
      <alignment horizontal="center" vertical="center"/>
    </xf>
    <xf numFmtId="1" fontId="30" fillId="0" borderId="60" xfId="0" applyNumberFormat="1" applyFont="1" applyFill="1" applyBorder="1" applyAlignment="1">
      <alignment horizontal="center" vertical="center"/>
    </xf>
    <xf numFmtId="1" fontId="30" fillId="0" borderId="63" xfId="0" applyNumberFormat="1" applyFont="1" applyFill="1" applyBorder="1" applyAlignment="1">
      <alignment horizontal="center" vertical="center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66" fillId="0" borderId="1" xfId="0" applyFont="1" applyBorder="1"/>
    <xf numFmtId="0" fontId="66" fillId="0" borderId="17" xfId="0" applyFont="1" applyBorder="1"/>
    <xf numFmtId="0" fontId="66" fillId="0" borderId="8" xfId="0" applyFont="1" applyBorder="1"/>
    <xf numFmtId="0" fontId="66" fillId="0" borderId="19" xfId="0" applyFont="1" applyBorder="1"/>
    <xf numFmtId="0" fontId="29" fillId="0" borderId="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horizontal="center" vertical="center"/>
    </xf>
    <xf numFmtId="1" fontId="30" fillId="0" borderId="37" xfId="0" applyNumberFormat="1" applyFont="1" applyFill="1" applyBorder="1" applyAlignment="1">
      <alignment horizontal="center" vertical="center"/>
    </xf>
    <xf numFmtId="1" fontId="30" fillId="0" borderId="38" xfId="0" applyNumberFormat="1" applyFont="1" applyFill="1" applyBorder="1" applyAlignment="1">
      <alignment horizontal="center" vertical="center"/>
    </xf>
    <xf numFmtId="1" fontId="30" fillId="0" borderId="39" xfId="0" applyNumberFormat="1" applyFont="1" applyFill="1" applyBorder="1" applyAlignment="1">
      <alignment horizontal="center" vertical="center"/>
    </xf>
    <xf numFmtId="1" fontId="30" fillId="0" borderId="31" xfId="0" applyNumberFormat="1" applyFont="1" applyFill="1" applyBorder="1" applyAlignment="1">
      <alignment horizontal="center" vertical="center"/>
    </xf>
    <xf numFmtId="1" fontId="30" fillId="0" borderId="32" xfId="0" applyNumberFormat="1" applyFont="1" applyFill="1" applyBorder="1" applyAlignment="1">
      <alignment horizontal="center" vertical="center"/>
    </xf>
    <xf numFmtId="1" fontId="30" fillId="0" borderId="33" xfId="0" applyNumberFormat="1" applyFont="1" applyFill="1" applyBorder="1" applyAlignment="1">
      <alignment horizontal="center" vertical="center"/>
    </xf>
    <xf numFmtId="164" fontId="30" fillId="0" borderId="60" xfId="0" applyNumberFormat="1" applyFont="1" applyBorder="1" applyAlignment="1">
      <alignment horizontal="center"/>
    </xf>
    <xf numFmtId="0" fontId="28" fillId="0" borderId="60" xfId="0" applyFont="1" applyBorder="1" applyAlignment="1">
      <alignment horizontal="right"/>
    </xf>
    <xf numFmtId="0" fontId="36" fillId="0" borderId="1" xfId="0" applyFont="1" applyBorder="1"/>
    <xf numFmtId="0" fontId="36" fillId="0" borderId="8" xfId="0" applyFont="1" applyBorder="1"/>
    <xf numFmtId="0" fontId="36" fillId="0" borderId="19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164" fontId="28" fillId="0" borderId="18" xfId="0" applyNumberFormat="1" applyFont="1" applyFill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0" fontId="28" fillId="0" borderId="60" xfId="0" applyFont="1" applyBorder="1" applyAlignment="1">
      <alignment horizontal="right" vertical="center" wrapText="1"/>
    </xf>
    <xf numFmtId="0" fontId="41" fillId="0" borderId="0" xfId="0" quotePrefix="1" applyFont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49" fontId="28" fillId="0" borderId="3" xfId="1" applyNumberFormat="1" applyFont="1" applyFill="1" applyBorder="1" applyAlignment="1">
      <alignment horizontal="center" vertical="center" wrapText="1"/>
    </xf>
    <xf numFmtId="49" fontId="28" fillId="0" borderId="4" xfId="1" applyNumberFormat="1" applyFont="1" applyFill="1" applyBorder="1" applyAlignment="1">
      <alignment horizontal="center" vertical="center" wrapText="1"/>
    </xf>
    <xf numFmtId="1" fontId="28" fillId="0" borderId="2" xfId="1" applyNumberFormat="1" applyFont="1" applyFill="1" applyBorder="1" applyAlignment="1">
      <alignment horizontal="center" vertical="center"/>
    </xf>
    <xf numFmtId="1" fontId="28" fillId="0" borderId="3" xfId="1" applyNumberFormat="1" applyFont="1" applyFill="1" applyBorder="1" applyAlignment="1">
      <alignment horizontal="center" vertical="center"/>
    </xf>
    <xf numFmtId="1" fontId="28" fillId="0" borderId="4" xfId="1" applyNumberFormat="1" applyFont="1" applyFill="1" applyBorder="1" applyAlignment="1">
      <alignment horizontal="center" vertical="center"/>
    </xf>
    <xf numFmtId="1" fontId="30" fillId="0" borderId="2" xfId="1" applyNumberFormat="1" applyFont="1" applyFill="1" applyBorder="1" applyAlignment="1">
      <alignment horizontal="center" vertical="center" wrapText="1"/>
    </xf>
    <xf numFmtId="1" fontId="30" fillId="0" borderId="4" xfId="1" applyNumberFormat="1" applyFont="1" applyFill="1" applyBorder="1" applyAlignment="1">
      <alignment horizontal="center" vertical="center" wrapText="1"/>
    </xf>
    <xf numFmtId="49" fontId="28" fillId="0" borderId="9" xfId="1" applyNumberFormat="1" applyFont="1" applyFill="1" applyBorder="1" applyAlignment="1">
      <alignment horizontal="center" vertical="center" wrapText="1"/>
    </xf>
    <xf numFmtId="49" fontId="28" fillId="0" borderId="10" xfId="1" applyNumberFormat="1" applyFont="1" applyFill="1" applyBorder="1" applyAlignment="1">
      <alignment horizontal="center" vertical="center" wrapText="1"/>
    </xf>
    <xf numFmtId="49" fontId="28" fillId="0" borderId="11" xfId="1" applyNumberFormat="1" applyFont="1" applyFill="1" applyBorder="1" applyAlignment="1">
      <alignment horizontal="center" vertical="center" wrapText="1"/>
    </xf>
    <xf numFmtId="1" fontId="28" fillId="0" borderId="9" xfId="1" applyNumberFormat="1" applyFont="1" applyFill="1" applyBorder="1" applyAlignment="1">
      <alignment horizontal="center" vertical="center"/>
    </xf>
    <xf numFmtId="1" fontId="28" fillId="0" borderId="10" xfId="1" applyNumberFormat="1" applyFont="1" applyFill="1" applyBorder="1" applyAlignment="1">
      <alignment horizontal="center" vertical="center"/>
    </xf>
    <xf numFmtId="1" fontId="28" fillId="0" borderId="11" xfId="1" applyNumberFormat="1" applyFont="1" applyFill="1" applyBorder="1" applyAlignment="1">
      <alignment horizontal="center" vertical="center"/>
    </xf>
    <xf numFmtId="164" fontId="30" fillId="0" borderId="9" xfId="1" applyNumberFormat="1" applyFont="1" applyFill="1" applyBorder="1" applyAlignment="1">
      <alignment horizontal="center" vertical="center" wrapText="1"/>
    </xf>
    <xf numFmtId="164" fontId="30" fillId="0" borderId="10" xfId="1" applyNumberFormat="1" applyFont="1" applyFill="1" applyBorder="1" applyAlignment="1">
      <alignment horizontal="center" vertical="center" wrapText="1"/>
    </xf>
    <xf numFmtId="164" fontId="30" fillId="0" borderId="11" xfId="1" applyNumberFormat="1" applyFont="1" applyFill="1" applyBorder="1" applyAlignment="1">
      <alignment horizontal="center" vertical="center" wrapText="1"/>
    </xf>
    <xf numFmtId="164" fontId="28" fillId="0" borderId="9" xfId="1" applyNumberFormat="1" applyFont="1" applyFill="1" applyBorder="1" applyAlignment="1">
      <alignment horizontal="center" vertical="center" wrapText="1"/>
    </xf>
    <xf numFmtId="164" fontId="28" fillId="0" borderId="10" xfId="1" applyNumberFormat="1" applyFont="1" applyFill="1" applyBorder="1" applyAlignment="1">
      <alignment horizontal="center" vertical="center" wrapText="1"/>
    </xf>
    <xf numFmtId="164" fontId="28" fillId="0" borderId="11" xfId="1" applyNumberFormat="1" applyFont="1" applyFill="1" applyBorder="1" applyAlignment="1">
      <alignment horizontal="center" vertical="center" wrapText="1"/>
    </xf>
    <xf numFmtId="0" fontId="28" fillId="0" borderId="9" xfId="1" applyNumberFormat="1" applyFont="1" applyFill="1" applyBorder="1" applyAlignment="1">
      <alignment horizontal="center" vertical="center" wrapText="1"/>
    </xf>
    <xf numFmtId="0" fontId="60" fillId="0" borderId="5" xfId="1" applyNumberFormat="1" applyFont="1" applyFill="1" applyBorder="1" applyAlignment="1">
      <alignment horizontal="center" vertical="top" wrapText="1"/>
    </xf>
    <xf numFmtId="0" fontId="60" fillId="0" borderId="6" xfId="1" applyNumberFormat="1" applyFont="1" applyFill="1" applyBorder="1" applyAlignment="1">
      <alignment horizontal="center" vertical="top" wrapText="1"/>
    </xf>
    <xf numFmtId="0" fontId="60" fillId="0" borderId="7" xfId="1" applyNumberFormat="1" applyFont="1" applyFill="1" applyBorder="1" applyAlignment="1">
      <alignment horizontal="center" vertical="top" wrapText="1"/>
    </xf>
    <xf numFmtId="0" fontId="60" fillId="0" borderId="62" xfId="1" applyNumberFormat="1" applyFont="1" applyFill="1" applyBorder="1" applyAlignment="1">
      <alignment horizontal="center" vertical="top" wrapText="1"/>
    </xf>
    <xf numFmtId="0" fontId="60" fillId="0" borderId="60" xfId="1" applyNumberFormat="1" applyFont="1" applyFill="1" applyBorder="1" applyAlignment="1">
      <alignment horizontal="center" vertical="top" wrapText="1"/>
    </xf>
    <xf numFmtId="0" fontId="60" fillId="0" borderId="63" xfId="1" applyNumberFormat="1" applyFont="1" applyFill="1" applyBorder="1" applyAlignment="1">
      <alignment horizontal="center" vertical="top" wrapText="1"/>
    </xf>
    <xf numFmtId="0" fontId="38" fillId="0" borderId="5" xfId="1" applyNumberFormat="1" applyFont="1" applyFill="1" applyBorder="1" applyAlignment="1">
      <alignment horizontal="center" vertical="top" wrapText="1"/>
    </xf>
    <xf numFmtId="49" fontId="40" fillId="0" borderId="5" xfId="1" applyNumberFormat="1" applyFont="1" applyFill="1" applyBorder="1" applyAlignment="1">
      <alignment horizontal="center"/>
    </xf>
    <xf numFmtId="49" fontId="40" fillId="0" borderId="6" xfId="1" applyNumberFormat="1" applyFont="1" applyFill="1" applyBorder="1" applyAlignment="1">
      <alignment horizontal="center"/>
    </xf>
    <xf numFmtId="49" fontId="40" fillId="0" borderId="7" xfId="1" applyNumberFormat="1" applyFont="1" applyFill="1" applyBorder="1" applyAlignment="1">
      <alignment horizontal="center"/>
    </xf>
    <xf numFmtId="1" fontId="16" fillId="0" borderId="2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1" fontId="16" fillId="0" borderId="4" xfId="1" applyNumberFormat="1" applyFont="1" applyFill="1" applyBorder="1" applyAlignment="1">
      <alignment horizontal="center" vertical="center"/>
    </xf>
    <xf numFmtId="1" fontId="42" fillId="0" borderId="5" xfId="1" applyNumberFormat="1" applyFont="1" applyFill="1" applyBorder="1" applyAlignment="1">
      <alignment horizontal="center" vertical="center" wrapText="1"/>
    </xf>
    <xf numFmtId="1" fontId="42" fillId="0" borderId="6" xfId="1" applyNumberFormat="1" applyFont="1" applyFill="1" applyBorder="1" applyAlignment="1">
      <alignment horizontal="center" vertical="center" wrapText="1"/>
    </xf>
    <xf numFmtId="1" fontId="42" fillId="0" borderId="7" xfId="1" applyNumberFormat="1" applyFont="1" applyFill="1" applyBorder="1" applyAlignment="1">
      <alignment horizontal="center" vertical="center" wrapText="1"/>
    </xf>
    <xf numFmtId="0" fontId="60" fillId="0" borderId="17" xfId="1" applyNumberFormat="1" applyFont="1" applyFill="1" applyBorder="1" applyAlignment="1">
      <alignment horizontal="center" vertical="top" wrapText="1"/>
    </xf>
    <xf numFmtId="0" fontId="60" fillId="0" borderId="0" xfId="1" applyNumberFormat="1" applyFont="1" applyFill="1" applyBorder="1" applyAlignment="1">
      <alignment horizontal="center" vertical="top" wrapText="1"/>
    </xf>
    <xf numFmtId="0" fontId="60" fillId="0" borderId="18" xfId="1" applyNumberFormat="1" applyFont="1" applyFill="1" applyBorder="1" applyAlignment="1">
      <alignment horizontal="center" vertical="top" wrapText="1"/>
    </xf>
    <xf numFmtId="164" fontId="28" fillId="0" borderId="38" xfId="1" applyNumberFormat="1" applyFont="1" applyFill="1" applyBorder="1" applyAlignment="1">
      <alignment horizontal="center" vertical="center" wrapText="1"/>
    </xf>
    <xf numFmtId="164" fontId="28" fillId="0" borderId="24" xfId="1" applyNumberFormat="1" applyFont="1" applyFill="1" applyBorder="1" applyAlignment="1">
      <alignment horizontal="center" vertical="center" wrapText="1"/>
    </xf>
    <xf numFmtId="164" fontId="28" fillId="0" borderId="32" xfId="1" applyNumberFormat="1" applyFont="1" applyFill="1" applyBorder="1" applyAlignment="1">
      <alignment horizontal="center" vertical="center" wrapText="1"/>
    </xf>
    <xf numFmtId="164" fontId="28" fillId="0" borderId="39" xfId="1" applyNumberFormat="1" applyFont="1" applyFill="1" applyBorder="1" applyAlignment="1">
      <alignment horizontal="center" vertical="center" wrapText="1"/>
    </xf>
    <xf numFmtId="164" fontId="28" fillId="0" borderId="43" xfId="1" applyNumberFormat="1" applyFont="1" applyFill="1" applyBorder="1" applyAlignment="1">
      <alignment horizontal="center" vertical="center" wrapText="1"/>
    </xf>
    <xf numFmtId="164" fontId="28" fillId="0" borderId="33" xfId="1" applyNumberFormat="1" applyFont="1" applyFill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164" fontId="30" fillId="0" borderId="2" xfId="1" applyNumberFormat="1" applyFont="1" applyFill="1" applyBorder="1" applyAlignment="1">
      <alignment horizontal="center" vertical="center" wrapText="1"/>
    </xf>
    <xf numFmtId="164" fontId="30" fillId="0" borderId="3" xfId="1" applyNumberFormat="1" applyFont="1" applyFill="1" applyBorder="1" applyAlignment="1">
      <alignment horizontal="center" vertical="center" wrapText="1"/>
    </xf>
    <xf numFmtId="164" fontId="30" fillId="0" borderId="4" xfId="1" applyNumberFormat="1" applyFont="1" applyFill="1" applyBorder="1" applyAlignment="1">
      <alignment horizontal="center" vertical="center" wrapText="1"/>
    </xf>
    <xf numFmtId="0" fontId="29" fillId="0" borderId="5" xfId="1" applyNumberFormat="1" applyFont="1" applyFill="1" applyBorder="1" applyAlignment="1">
      <alignment horizontal="center" vertical="center" wrapText="1"/>
    </xf>
    <xf numFmtId="0" fontId="60" fillId="0" borderId="6" xfId="1" applyNumberFormat="1" applyFont="1" applyFill="1" applyBorder="1" applyAlignment="1">
      <alignment horizontal="center" vertical="center" wrapText="1"/>
    </xf>
    <xf numFmtId="0" fontId="60" fillId="0" borderId="7" xfId="1" applyNumberFormat="1" applyFont="1" applyFill="1" applyBorder="1" applyAlignment="1">
      <alignment horizontal="center" vertical="center" wrapText="1"/>
    </xf>
    <xf numFmtId="0" fontId="60" fillId="0" borderId="62" xfId="1" applyNumberFormat="1" applyFont="1" applyFill="1" applyBorder="1" applyAlignment="1">
      <alignment horizontal="center" vertical="center" wrapText="1"/>
    </xf>
    <xf numFmtId="0" fontId="60" fillId="0" borderId="60" xfId="1" applyNumberFormat="1" applyFont="1" applyFill="1" applyBorder="1" applyAlignment="1">
      <alignment horizontal="center" vertical="center" wrapText="1"/>
    </xf>
    <xf numFmtId="0" fontId="60" fillId="0" borderId="63" xfId="1" applyNumberFormat="1" applyFont="1" applyFill="1" applyBorder="1" applyAlignment="1">
      <alignment horizontal="center" vertical="center" wrapText="1"/>
    </xf>
    <xf numFmtId="164" fontId="30" fillId="0" borderId="5" xfId="1" applyNumberFormat="1" applyFont="1" applyFill="1" applyBorder="1" applyAlignment="1">
      <alignment horizontal="center" vertical="center" wrapText="1"/>
    </xf>
    <xf numFmtId="164" fontId="28" fillId="0" borderId="6" xfId="1" applyNumberFormat="1" applyFont="1" applyFill="1" applyBorder="1" applyAlignment="1">
      <alignment horizontal="center" vertical="center" wrapText="1"/>
    </xf>
    <xf numFmtId="164" fontId="28" fillId="0" borderId="7" xfId="1" applyNumberFormat="1" applyFont="1" applyFill="1" applyBorder="1" applyAlignment="1">
      <alignment horizontal="center" vertical="center" wrapText="1"/>
    </xf>
    <xf numFmtId="164" fontId="28" fillId="0" borderId="62" xfId="1" applyNumberFormat="1" applyFont="1" applyFill="1" applyBorder="1" applyAlignment="1">
      <alignment horizontal="center" vertical="center" wrapText="1"/>
    </xf>
    <xf numFmtId="164" fontId="28" fillId="0" borderId="60" xfId="1" applyNumberFormat="1" applyFont="1" applyFill="1" applyBorder="1" applyAlignment="1">
      <alignment horizontal="center" vertical="center" wrapText="1"/>
    </xf>
    <xf numFmtId="164" fontId="28" fillId="0" borderId="63" xfId="1" applyNumberFormat="1" applyFont="1" applyFill="1" applyBorder="1" applyAlignment="1">
      <alignment horizontal="center" vertical="center" wrapText="1"/>
    </xf>
    <xf numFmtId="164" fontId="28" fillId="0" borderId="12" xfId="1" applyNumberFormat="1" applyFont="1" applyFill="1" applyBorder="1" applyAlignment="1">
      <alignment horizontal="center" vertical="center" wrapText="1"/>
    </xf>
    <xf numFmtId="164" fontId="28" fillId="0" borderId="66" xfId="1" applyNumberFormat="1" applyFont="1" applyFill="1" applyBorder="1" applyAlignment="1">
      <alignment horizontal="center" vertical="center" wrapText="1"/>
    </xf>
    <xf numFmtId="164" fontId="28" fillId="0" borderId="55" xfId="1" applyNumberFormat="1" applyFont="1" applyFill="1" applyBorder="1" applyAlignment="1">
      <alignment horizontal="center" vertical="center" wrapText="1"/>
    </xf>
    <xf numFmtId="164" fontId="28" fillId="0" borderId="13" xfId="1" applyNumberFormat="1" applyFont="1" applyFill="1" applyBorder="1" applyAlignment="1">
      <alignment horizontal="center" vertical="center" wrapText="1"/>
    </xf>
    <xf numFmtId="164" fontId="28" fillId="0" borderId="67" xfId="1" applyNumberFormat="1" applyFont="1" applyFill="1" applyBorder="1" applyAlignment="1">
      <alignment horizontal="center" vertical="center" wrapText="1"/>
    </xf>
    <xf numFmtId="164" fontId="28" fillId="0" borderId="64" xfId="1" applyNumberFormat="1" applyFont="1" applyFill="1" applyBorder="1" applyAlignment="1">
      <alignment horizontal="center" vertical="center" wrapText="1"/>
    </xf>
    <xf numFmtId="164" fontId="28" fillId="0" borderId="14" xfId="1" applyNumberFormat="1" applyFont="1" applyFill="1" applyBorder="1" applyAlignment="1">
      <alignment horizontal="center" vertical="center" wrapText="1"/>
    </xf>
    <xf numFmtId="164" fontId="28" fillId="0" borderId="68" xfId="1" applyNumberFormat="1" applyFont="1" applyFill="1" applyBorder="1" applyAlignment="1">
      <alignment horizontal="center" vertical="center" wrapText="1"/>
    </xf>
    <xf numFmtId="164" fontId="28" fillId="0" borderId="65" xfId="1" applyNumberFormat="1" applyFont="1" applyFill="1" applyBorder="1" applyAlignment="1">
      <alignment horizontal="center" vertical="center" wrapText="1"/>
    </xf>
    <xf numFmtId="164" fontId="28" fillId="0" borderId="37" xfId="1" applyNumberFormat="1" applyFont="1" applyFill="1" applyBorder="1" applyAlignment="1">
      <alignment horizontal="center" vertical="center" wrapText="1"/>
    </xf>
    <xf numFmtId="164" fontId="28" fillId="0" borderId="23" xfId="1" applyNumberFormat="1" applyFont="1" applyFill="1" applyBorder="1" applyAlignment="1">
      <alignment horizontal="center" vertical="center" wrapText="1"/>
    </xf>
    <xf numFmtId="164" fontId="28" fillId="0" borderId="31" xfId="1" applyNumberFormat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164" fontId="29" fillId="0" borderId="5" xfId="1" applyNumberFormat="1" applyFont="1" applyFill="1" applyBorder="1" applyAlignment="1">
      <alignment horizontal="center" vertical="center" wrapText="1"/>
    </xf>
    <xf numFmtId="164" fontId="30" fillId="0" borderId="6" xfId="1" applyNumberFormat="1" applyFont="1" applyFill="1" applyBorder="1" applyAlignment="1">
      <alignment horizontal="center" vertical="center" wrapText="1"/>
    </xf>
    <xf numFmtId="164" fontId="30" fillId="0" borderId="7" xfId="1" applyNumberFormat="1" applyFont="1" applyFill="1" applyBorder="1" applyAlignment="1">
      <alignment horizontal="center" vertical="center" wrapText="1"/>
    </xf>
    <xf numFmtId="164" fontId="30" fillId="0" borderId="62" xfId="1" applyNumberFormat="1" applyFont="1" applyFill="1" applyBorder="1" applyAlignment="1">
      <alignment horizontal="center" vertical="center" wrapText="1"/>
    </xf>
    <xf numFmtId="164" fontId="30" fillId="0" borderId="60" xfId="1" applyNumberFormat="1" applyFont="1" applyFill="1" applyBorder="1" applyAlignment="1">
      <alignment horizontal="center" vertical="center" wrapText="1"/>
    </xf>
    <xf numFmtId="164" fontId="30" fillId="0" borderId="63" xfId="1" applyNumberFormat="1" applyFont="1" applyFill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0" fontId="54" fillId="0" borderId="8" xfId="1" applyFont="1" applyBorder="1" applyAlignment="1">
      <alignment horizontal="center" vertical="center" wrapText="1"/>
    </xf>
    <xf numFmtId="0" fontId="54" fillId="0" borderId="2" xfId="1" applyFont="1" applyBorder="1" applyAlignment="1">
      <alignment horizontal="center" vertical="center" wrapText="1"/>
    </xf>
    <xf numFmtId="0" fontId="54" fillId="0" borderId="3" xfId="1" applyFont="1" applyBorder="1" applyAlignment="1">
      <alignment horizontal="center" vertical="center" wrapText="1"/>
    </xf>
    <xf numFmtId="0" fontId="54" fillId="0" borderId="4" xfId="1" applyFont="1" applyBorder="1" applyAlignment="1">
      <alignment horizontal="center" vertical="center" wrapText="1"/>
    </xf>
    <xf numFmtId="0" fontId="60" fillId="0" borderId="17" xfId="1" applyNumberFormat="1" applyFont="1" applyFill="1" applyBorder="1" applyAlignment="1">
      <alignment horizontal="center" vertical="center" wrapText="1"/>
    </xf>
    <xf numFmtId="0" fontId="60" fillId="0" borderId="0" xfId="1" applyNumberFormat="1" applyFont="1" applyFill="1" applyBorder="1" applyAlignment="1">
      <alignment horizontal="center" vertical="center" wrapText="1"/>
    </xf>
    <xf numFmtId="0" fontId="26" fillId="0" borderId="6" xfId="1" applyNumberFormat="1" applyFont="1" applyFill="1" applyBorder="1" applyAlignment="1">
      <alignment horizontal="center" vertical="top" wrapText="1"/>
    </xf>
    <xf numFmtId="164" fontId="28" fillId="0" borderId="17" xfId="1" applyNumberFormat="1" applyFont="1" applyFill="1" applyBorder="1" applyAlignment="1">
      <alignment horizontal="center" vertical="center" wrapText="1"/>
    </xf>
    <xf numFmtId="164" fontId="28" fillId="0" borderId="0" xfId="1" applyNumberFormat="1" applyFont="1" applyFill="1" applyBorder="1" applyAlignment="1">
      <alignment horizontal="center" vertical="center" wrapText="1"/>
    </xf>
    <xf numFmtId="164" fontId="28" fillId="0" borderId="18" xfId="1" applyNumberFormat="1" applyFont="1" applyFill="1" applyBorder="1" applyAlignment="1">
      <alignment horizontal="center" vertical="center" wrapText="1"/>
    </xf>
    <xf numFmtId="164" fontId="28" fillId="0" borderId="2" xfId="1" applyNumberFormat="1" applyFont="1" applyFill="1" applyBorder="1" applyAlignment="1">
      <alignment horizontal="center" vertical="center" wrapText="1"/>
    </xf>
    <xf numFmtId="164" fontId="28" fillId="0" borderId="3" xfId="1" applyNumberFormat="1" applyFont="1" applyFill="1" applyBorder="1" applyAlignment="1">
      <alignment horizontal="center" vertical="center" wrapText="1"/>
    </xf>
    <xf numFmtId="164" fontId="28" fillId="0" borderId="4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0" fontId="28" fillId="0" borderId="60" xfId="1" applyFont="1" applyBorder="1" applyAlignment="1">
      <alignment horizontal="right" vertical="center" wrapText="1"/>
    </xf>
    <xf numFmtId="0" fontId="54" fillId="0" borderId="5" xfId="1" applyFont="1" applyBorder="1" applyAlignment="1">
      <alignment horizontal="center" vertical="center"/>
    </xf>
    <xf numFmtId="0" fontId="54" fillId="0" borderId="6" xfId="1" applyFont="1" applyBorder="1" applyAlignment="1">
      <alignment horizontal="center" vertical="center"/>
    </xf>
    <xf numFmtId="0" fontId="54" fillId="0" borderId="7" xfId="1" applyFont="1" applyBorder="1" applyAlignment="1">
      <alignment horizontal="center" vertical="center"/>
    </xf>
    <xf numFmtId="0" fontId="54" fillId="0" borderId="62" xfId="1" applyFont="1" applyBorder="1" applyAlignment="1">
      <alignment horizontal="center" vertical="center"/>
    </xf>
    <xf numFmtId="0" fontId="54" fillId="0" borderId="60" xfId="1" applyFont="1" applyBorder="1" applyAlignment="1">
      <alignment horizontal="center" vertical="center"/>
    </xf>
    <xf numFmtId="0" fontId="54" fillId="0" borderId="63" xfId="1" applyFont="1" applyBorder="1" applyAlignment="1">
      <alignment horizontal="center" vertical="center"/>
    </xf>
    <xf numFmtId="1" fontId="30" fillId="0" borderId="5" xfId="1" applyNumberFormat="1" applyFont="1" applyFill="1" applyBorder="1" applyAlignment="1">
      <alignment horizontal="center" vertical="center" wrapText="1"/>
    </xf>
    <xf numFmtId="1" fontId="30" fillId="0" borderId="6" xfId="1" applyNumberFormat="1" applyFont="1" applyFill="1" applyBorder="1" applyAlignment="1">
      <alignment horizontal="center" vertical="center" wrapText="1"/>
    </xf>
    <xf numFmtId="1" fontId="30" fillId="0" borderId="17" xfId="1" applyNumberFormat="1" applyFont="1" applyFill="1" applyBorder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 vertical="center" wrapText="1"/>
    </xf>
    <xf numFmtId="1" fontId="30" fillId="0" borderId="62" xfId="1" applyNumberFormat="1" applyFont="1" applyFill="1" applyBorder="1" applyAlignment="1">
      <alignment horizontal="center" vertical="center" wrapText="1"/>
    </xf>
    <xf numFmtId="1" fontId="30" fillId="0" borderId="60" xfId="1" applyNumberFormat="1" applyFont="1" applyFill="1" applyBorder="1" applyAlignment="1">
      <alignment horizontal="center" vertical="center" wrapText="1"/>
    </xf>
    <xf numFmtId="1" fontId="30" fillId="0" borderId="7" xfId="1" applyNumberFormat="1" applyFont="1" applyFill="1" applyBorder="1" applyAlignment="1">
      <alignment horizontal="center" vertical="center" wrapText="1"/>
    </xf>
    <xf numFmtId="1" fontId="30" fillId="0" borderId="18" xfId="1" applyNumberFormat="1" applyFont="1" applyFill="1" applyBorder="1" applyAlignment="1">
      <alignment horizontal="center" vertical="center" wrapText="1"/>
    </xf>
    <xf numFmtId="1" fontId="30" fillId="0" borderId="63" xfId="1" applyNumberFormat="1" applyFont="1" applyFill="1" applyBorder="1" applyAlignment="1">
      <alignment horizontal="center" vertical="center" wrapText="1"/>
    </xf>
    <xf numFmtId="0" fontId="52" fillId="0" borderId="0" xfId="1" quotePrefix="1" applyFont="1" applyAlignment="1">
      <alignment horizontal="center" vertical="center" wrapText="1"/>
    </xf>
    <xf numFmtId="1" fontId="34" fillId="0" borderId="0" xfId="1" applyNumberFormat="1" applyFont="1" applyBorder="1" applyAlignment="1">
      <alignment horizontal="center" vertical="center"/>
    </xf>
    <xf numFmtId="0" fontId="46" fillId="0" borderId="0" xfId="1" applyFont="1" applyAlignment="1">
      <alignment horizontal="center"/>
    </xf>
    <xf numFmtId="164" fontId="28" fillId="0" borderId="5" xfId="1" applyNumberFormat="1" applyFont="1" applyFill="1" applyBorder="1" applyAlignment="1">
      <alignment horizontal="center" vertical="center" wrapText="1"/>
    </xf>
    <xf numFmtId="49" fontId="40" fillId="0" borderId="9" xfId="1" applyNumberFormat="1" applyFont="1" applyFill="1" applyBorder="1" applyAlignment="1">
      <alignment horizontal="center"/>
    </xf>
    <xf numFmtId="49" fontId="40" fillId="0" borderId="10" xfId="1" applyNumberFormat="1" applyFont="1" applyFill="1" applyBorder="1" applyAlignment="1">
      <alignment horizontal="center"/>
    </xf>
    <xf numFmtId="49" fontId="40" fillId="0" borderId="11" xfId="1" applyNumberFormat="1" applyFont="1" applyFill="1" applyBorder="1" applyAlignment="1">
      <alignment horizontal="center"/>
    </xf>
    <xf numFmtId="1" fontId="42" fillId="0" borderId="9" xfId="1" applyNumberFormat="1" applyFont="1" applyFill="1" applyBorder="1" applyAlignment="1">
      <alignment horizontal="center" vertical="center" wrapText="1"/>
    </xf>
    <xf numFmtId="1" fontId="42" fillId="0" borderId="10" xfId="1" applyNumberFormat="1" applyFont="1" applyFill="1" applyBorder="1" applyAlignment="1">
      <alignment horizontal="center" vertical="center" wrapText="1"/>
    </xf>
    <xf numFmtId="1" fontId="42" fillId="0" borderId="11" xfId="1" applyNumberFormat="1" applyFont="1" applyFill="1" applyBorder="1" applyAlignment="1">
      <alignment horizontal="center" vertical="center" wrapText="1"/>
    </xf>
    <xf numFmtId="0" fontId="28" fillId="0" borderId="60" xfId="1" applyFont="1" applyBorder="1" applyAlignment="1">
      <alignment vertical="center" wrapText="1"/>
    </xf>
    <xf numFmtId="1" fontId="28" fillId="0" borderId="37" xfId="1" applyNumberFormat="1" applyFont="1" applyFill="1" applyBorder="1" applyAlignment="1">
      <alignment horizontal="center" vertical="center" wrapText="1"/>
    </xf>
    <xf numFmtId="1" fontId="28" fillId="0" borderId="38" xfId="1" applyNumberFormat="1" applyFont="1" applyFill="1" applyBorder="1" applyAlignment="1">
      <alignment horizontal="center" vertical="center" wrapText="1"/>
    </xf>
    <xf numFmtId="1" fontId="28" fillId="0" borderId="39" xfId="1" applyNumberFormat="1" applyFont="1" applyFill="1" applyBorder="1" applyAlignment="1">
      <alignment horizontal="center" vertical="center" wrapText="1"/>
    </xf>
    <xf numFmtId="1" fontId="28" fillId="0" borderId="37" xfId="1" applyNumberFormat="1" applyFont="1" applyFill="1" applyBorder="1" applyAlignment="1">
      <alignment horizontal="center" vertical="center"/>
    </xf>
    <xf numFmtId="1" fontId="28" fillId="0" borderId="38" xfId="1" applyNumberFormat="1" applyFont="1" applyFill="1" applyBorder="1" applyAlignment="1">
      <alignment horizontal="center" vertical="center"/>
    </xf>
    <xf numFmtId="1" fontId="28" fillId="0" borderId="39" xfId="1" applyNumberFormat="1" applyFont="1" applyFill="1" applyBorder="1" applyAlignment="1">
      <alignment horizontal="center" vertical="center"/>
    </xf>
    <xf numFmtId="1" fontId="28" fillId="0" borderId="16" xfId="1" applyNumberFormat="1" applyFont="1" applyFill="1" applyBorder="1" applyAlignment="1">
      <alignment horizontal="center" vertical="center"/>
    </xf>
    <xf numFmtId="1" fontId="28" fillId="0" borderId="13" xfId="1" applyNumberFormat="1" applyFont="1" applyFill="1" applyBorder="1" applyAlignment="1">
      <alignment horizontal="center" vertical="center"/>
    </xf>
    <xf numFmtId="1" fontId="28" fillId="0" borderId="14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28" fillId="0" borderId="3" xfId="1" applyNumberFormat="1" applyFont="1" applyFill="1" applyBorder="1" applyAlignment="1">
      <alignment horizontal="center" vertical="center"/>
    </xf>
    <xf numFmtId="0" fontId="28" fillId="0" borderId="4" xfId="1" applyNumberFormat="1" applyFont="1" applyFill="1" applyBorder="1" applyAlignment="1">
      <alignment horizontal="center" vertical="center"/>
    </xf>
    <xf numFmtId="1" fontId="28" fillId="0" borderId="41" xfId="1" applyNumberFormat="1" applyFont="1" applyFill="1" applyBorder="1" applyAlignment="1">
      <alignment horizontal="center" vertical="center" wrapText="1"/>
    </xf>
    <xf numFmtId="49" fontId="29" fillId="0" borderId="5" xfId="1" applyNumberFormat="1" applyFont="1" applyFill="1" applyBorder="1" applyAlignment="1">
      <alignment horizontal="center" vertical="center" wrapText="1"/>
    </xf>
    <xf numFmtId="49" fontId="29" fillId="0" borderId="7" xfId="1" applyNumberFormat="1" applyFont="1" applyFill="1" applyBorder="1" applyAlignment="1">
      <alignment horizontal="center" vertical="center" wrapText="1"/>
    </xf>
    <xf numFmtId="49" fontId="29" fillId="0" borderId="62" xfId="1" applyNumberFormat="1" applyFont="1" applyFill="1" applyBorder="1" applyAlignment="1">
      <alignment horizontal="center" vertical="center" wrapText="1"/>
    </xf>
    <xf numFmtId="49" fontId="29" fillId="0" borderId="63" xfId="1" applyNumberFormat="1" applyFont="1" applyFill="1" applyBorder="1" applyAlignment="1">
      <alignment horizontal="center" vertical="center" wrapText="1"/>
    </xf>
    <xf numFmtId="49" fontId="29" fillId="0" borderId="6" xfId="1" applyNumberFormat="1" applyFont="1" applyFill="1" applyBorder="1" applyAlignment="1">
      <alignment horizontal="center" vertical="center" wrapText="1"/>
    </xf>
    <xf numFmtId="49" fontId="29" fillId="0" borderId="0" xfId="1" applyNumberFormat="1" applyFont="1" applyFill="1" applyBorder="1" applyAlignment="1">
      <alignment horizontal="center" vertical="center" wrapText="1"/>
    </xf>
    <xf numFmtId="49" fontId="29" fillId="0" borderId="17" xfId="1" applyNumberFormat="1" applyFont="1" applyFill="1" applyBorder="1" applyAlignment="1">
      <alignment horizontal="center" vertical="center" wrapText="1"/>
    </xf>
    <xf numFmtId="49" fontId="29" fillId="0" borderId="18" xfId="1" applyNumberFormat="1" applyFont="1" applyFill="1" applyBorder="1" applyAlignment="1">
      <alignment horizontal="center" vertical="center" wrapText="1"/>
    </xf>
    <xf numFmtId="164" fontId="40" fillId="0" borderId="44" xfId="1" applyNumberFormat="1" applyFont="1" applyFill="1" applyBorder="1" applyAlignment="1">
      <alignment horizontal="center"/>
    </xf>
    <xf numFmtId="164" fontId="40" fillId="0" borderId="24" xfId="1" applyNumberFormat="1" applyFont="1" applyFill="1" applyBorder="1" applyAlignment="1">
      <alignment horizontal="center"/>
    </xf>
    <xf numFmtId="0" fontId="29" fillId="0" borderId="6" xfId="1" applyNumberFormat="1" applyFont="1" applyFill="1" applyBorder="1" applyAlignment="1">
      <alignment horizontal="center" vertical="center" wrapText="1"/>
    </xf>
    <xf numFmtId="0" fontId="29" fillId="0" borderId="0" xfId="1" applyNumberFormat="1" applyFont="1" applyFill="1" applyBorder="1" applyAlignment="1">
      <alignment horizontal="center" vertical="center" wrapText="1"/>
    </xf>
    <xf numFmtId="0" fontId="29" fillId="0" borderId="17" xfId="1" applyNumberFormat="1" applyFont="1" applyFill="1" applyBorder="1" applyAlignment="1">
      <alignment horizontal="center" vertical="center" wrapText="1"/>
    </xf>
    <xf numFmtId="0" fontId="29" fillId="0" borderId="7" xfId="1" applyNumberFormat="1" applyFont="1" applyFill="1" applyBorder="1" applyAlignment="1">
      <alignment horizontal="center" vertical="center" wrapText="1"/>
    </xf>
    <xf numFmtId="0" fontId="29" fillId="0" borderId="18" xfId="1" applyNumberFormat="1" applyFont="1" applyFill="1" applyBorder="1" applyAlignment="1">
      <alignment horizontal="center" vertical="center" wrapText="1"/>
    </xf>
    <xf numFmtId="164" fontId="28" fillId="0" borderId="79" xfId="1" applyNumberFormat="1" applyFont="1" applyFill="1" applyBorder="1" applyAlignment="1">
      <alignment horizontal="center" vertical="center" wrapText="1"/>
    </xf>
    <xf numFmtId="1" fontId="30" fillId="0" borderId="26" xfId="1" applyNumberFormat="1" applyFont="1" applyFill="1" applyBorder="1" applyAlignment="1">
      <alignment horizontal="center" vertical="center" wrapText="1"/>
    </xf>
    <xf numFmtId="1" fontId="30" fillId="0" borderId="27" xfId="1" applyNumberFormat="1" applyFont="1" applyFill="1" applyBorder="1" applyAlignment="1">
      <alignment horizontal="center" vertical="center" wrapText="1"/>
    </xf>
    <xf numFmtId="1" fontId="30" fillId="0" borderId="28" xfId="1" applyNumberFormat="1" applyFont="1" applyFill="1" applyBorder="1" applyAlignment="1">
      <alignment horizontal="center" vertical="center" wrapText="1"/>
    </xf>
    <xf numFmtId="1" fontId="30" fillId="0" borderId="31" xfId="1" applyNumberFormat="1" applyFont="1" applyFill="1" applyBorder="1" applyAlignment="1">
      <alignment horizontal="center" vertical="center" wrapText="1"/>
    </xf>
    <xf numFmtId="1" fontId="30" fillId="0" borderId="32" xfId="1" applyNumberFormat="1" applyFont="1" applyFill="1" applyBorder="1" applyAlignment="1">
      <alignment horizontal="center" vertical="center" wrapText="1"/>
    </xf>
    <xf numFmtId="1" fontId="30" fillId="0" borderId="33" xfId="1" applyNumberFormat="1" applyFont="1" applyFill="1" applyBorder="1" applyAlignment="1">
      <alignment horizontal="center" vertical="center" wrapText="1"/>
    </xf>
    <xf numFmtId="0" fontId="27" fillId="0" borderId="5" xfId="1" applyNumberFormat="1" applyFont="1" applyFill="1" applyBorder="1" applyAlignment="1">
      <alignment horizontal="center" vertical="top" wrapText="1"/>
    </xf>
    <xf numFmtId="0" fontId="27" fillId="0" borderId="6" xfId="1" applyNumberFormat="1" applyFont="1" applyFill="1" applyBorder="1" applyAlignment="1">
      <alignment horizontal="center" vertical="top" wrapText="1"/>
    </xf>
    <xf numFmtId="0" fontId="27" fillId="0" borderId="7" xfId="1" applyNumberFormat="1" applyFont="1" applyFill="1" applyBorder="1" applyAlignment="1">
      <alignment horizontal="center" vertical="top" wrapText="1"/>
    </xf>
    <xf numFmtId="0" fontId="27" fillId="0" borderId="17" xfId="1" applyNumberFormat="1" applyFont="1" applyFill="1" applyBorder="1" applyAlignment="1">
      <alignment horizontal="center" vertical="top" wrapText="1"/>
    </xf>
    <xf numFmtId="0" fontId="27" fillId="0" borderId="0" xfId="1" applyNumberFormat="1" applyFont="1" applyFill="1" applyBorder="1" applyAlignment="1">
      <alignment horizontal="center" vertical="top" wrapText="1"/>
    </xf>
    <xf numFmtId="0" fontId="27" fillId="0" borderId="18" xfId="1" applyNumberFormat="1" applyFont="1" applyFill="1" applyBorder="1" applyAlignment="1">
      <alignment horizontal="center" vertical="top" wrapText="1"/>
    </xf>
    <xf numFmtId="0" fontId="9" fillId="0" borderId="5" xfId="1" applyNumberFormat="1" applyFont="1" applyFill="1" applyBorder="1" applyAlignment="1">
      <alignment horizontal="center" vertical="top" wrapText="1"/>
    </xf>
    <xf numFmtId="0" fontId="9" fillId="0" borderId="6" xfId="1" applyNumberFormat="1" applyFont="1" applyFill="1" applyBorder="1" applyAlignment="1">
      <alignment horizontal="center" vertical="top" wrapText="1"/>
    </xf>
    <xf numFmtId="0" fontId="9" fillId="0" borderId="7" xfId="1" applyNumberFormat="1" applyFont="1" applyFill="1" applyBorder="1" applyAlignment="1">
      <alignment horizontal="center" vertical="top" wrapText="1"/>
    </xf>
    <xf numFmtId="0" fontId="9" fillId="0" borderId="17" xfId="1" applyNumberFormat="1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0" fontId="9" fillId="0" borderId="18" xfId="1" applyNumberFormat="1" applyFont="1" applyFill="1" applyBorder="1" applyAlignment="1">
      <alignment horizontal="center" vertical="top" wrapText="1"/>
    </xf>
    <xf numFmtId="0" fontId="29" fillId="0" borderId="40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53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 wrapText="1"/>
    </xf>
    <xf numFmtId="0" fontId="2" fillId="0" borderId="1" xfId="1" applyBorder="1"/>
    <xf numFmtId="0" fontId="2" fillId="0" borderId="8" xfId="1" applyBorder="1"/>
    <xf numFmtId="0" fontId="2" fillId="0" borderId="19" xfId="1" applyBorder="1"/>
    <xf numFmtId="0" fontId="2" fillId="0" borderId="17" xfId="1" applyBorder="1"/>
    <xf numFmtId="0" fontId="2" fillId="0" borderId="62" xfId="1" applyBorder="1"/>
    <xf numFmtId="0" fontId="38" fillId="0" borderId="6" xfId="1" applyNumberFormat="1" applyFont="1" applyFill="1" applyBorder="1" applyAlignment="1">
      <alignment horizontal="center" vertical="top" wrapText="1"/>
    </xf>
    <xf numFmtId="0" fontId="38" fillId="0" borderId="7" xfId="1" applyNumberFormat="1" applyFont="1" applyFill="1" applyBorder="1" applyAlignment="1">
      <alignment horizontal="center" vertical="top" wrapText="1"/>
    </xf>
    <xf numFmtId="0" fontId="38" fillId="0" borderId="17" xfId="1" applyNumberFormat="1" applyFont="1" applyFill="1" applyBorder="1" applyAlignment="1">
      <alignment horizontal="center" vertical="top" wrapText="1"/>
    </xf>
    <xf numFmtId="0" fontId="38" fillId="0" borderId="0" xfId="1" applyNumberFormat="1" applyFont="1" applyFill="1" applyBorder="1" applyAlignment="1">
      <alignment horizontal="center" vertical="top" wrapText="1"/>
    </xf>
    <xf numFmtId="0" fontId="38" fillId="0" borderId="18" xfId="1" applyNumberFormat="1" applyFont="1" applyFill="1" applyBorder="1" applyAlignment="1">
      <alignment horizontal="center" vertical="top" wrapText="1"/>
    </xf>
    <xf numFmtId="0" fontId="29" fillId="0" borderId="62" xfId="1" applyNumberFormat="1" applyFont="1" applyFill="1" applyBorder="1" applyAlignment="1">
      <alignment horizontal="center" vertical="center" wrapText="1"/>
    </xf>
    <xf numFmtId="0" fontId="29" fillId="0" borderId="63" xfId="1" applyNumberFormat="1" applyFont="1" applyFill="1" applyBorder="1" applyAlignment="1">
      <alignment horizontal="center" vertical="center" wrapText="1"/>
    </xf>
    <xf numFmtId="0" fontId="52" fillId="0" borderId="60" xfId="1" quotePrefix="1" applyFont="1" applyBorder="1" applyAlignment="1">
      <alignment horizontal="center" vertical="top" wrapText="1"/>
    </xf>
    <xf numFmtId="0" fontId="52" fillId="0" borderId="0" xfId="1" quotePrefix="1" applyFont="1" applyBorder="1" applyAlignment="1">
      <alignment horizontal="center" vertical="top" wrapText="1"/>
    </xf>
    <xf numFmtId="0" fontId="36" fillId="0" borderId="1" xfId="1" applyFont="1" applyBorder="1" applyAlignment="1">
      <alignment horizontal="left" indent="1"/>
    </xf>
    <xf numFmtId="0" fontId="36" fillId="0" borderId="8" xfId="1" applyFont="1" applyBorder="1" applyAlignment="1">
      <alignment horizontal="left" indent="1"/>
    </xf>
    <xf numFmtId="0" fontId="54" fillId="0" borderId="37" xfId="1" applyFont="1" applyBorder="1" applyAlignment="1">
      <alignment horizontal="center" vertical="center"/>
    </xf>
    <xf numFmtId="0" fontId="54" fillId="0" borderId="38" xfId="1" applyFont="1" applyBorder="1" applyAlignment="1">
      <alignment horizontal="center" vertical="center"/>
    </xf>
    <xf numFmtId="0" fontId="54" fillId="0" borderId="39" xfId="1" applyFont="1" applyBorder="1" applyAlignment="1">
      <alignment horizontal="center" vertical="center"/>
    </xf>
    <xf numFmtId="0" fontId="54" fillId="0" borderId="31" xfId="1" applyFont="1" applyBorder="1" applyAlignment="1">
      <alignment horizontal="center" vertical="center"/>
    </xf>
    <xf numFmtId="0" fontId="54" fillId="0" borderId="32" xfId="1" applyFont="1" applyBorder="1" applyAlignment="1">
      <alignment horizontal="center" vertical="center"/>
    </xf>
    <xf numFmtId="0" fontId="54" fillId="0" borderId="3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wrapText="1"/>
    </xf>
    <xf numFmtId="0" fontId="36" fillId="0" borderId="9" xfId="1" applyFont="1" applyBorder="1" applyAlignment="1">
      <alignment horizontal="left" indent="1"/>
    </xf>
    <xf numFmtId="0" fontId="36" fillId="0" borderId="42" xfId="1" applyFont="1" applyBorder="1" applyAlignment="1">
      <alignment horizontal="left" indent="1"/>
    </xf>
    <xf numFmtId="0" fontId="36" fillId="0" borderId="47" xfId="1" applyFont="1" applyBorder="1" applyAlignment="1">
      <alignment horizontal="left" indent="1"/>
    </xf>
    <xf numFmtId="0" fontId="29" fillId="0" borderId="5" xfId="1" applyFont="1" applyBorder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 wrapText="1"/>
    </xf>
    <xf numFmtId="0" fontId="29" fillId="0" borderId="60" xfId="1" applyFont="1" applyBorder="1" applyAlignment="1">
      <alignment horizontal="center" vertical="center" wrapText="1"/>
    </xf>
    <xf numFmtId="0" fontId="29" fillId="0" borderId="37" xfId="1" applyFont="1" applyBorder="1" applyAlignment="1">
      <alignment horizontal="center" vertical="center" wrapText="1"/>
    </xf>
    <xf numFmtId="0" fontId="29" fillId="0" borderId="31" xfId="1" applyFont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 4 2" xfId="3"/>
    <cellStyle name="Обычный 5" xfId="2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962025</xdr:colOff>
      <xdr:row>7</xdr:row>
      <xdr:rowOff>247650</xdr:rowOff>
    </xdr:from>
    <xdr:ext cx="184731" cy="264560"/>
    <xdr:sp macro="" textlink="">
      <xdr:nvSpPr>
        <xdr:cNvPr id="2" name="TextBox 1"/>
        <xdr:cNvSpPr txBox="1"/>
      </xdr:nvSpPr>
      <xdr:spPr>
        <a:xfrm>
          <a:off x="20164425" y="2678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62</xdr:col>
      <xdr:colOff>962025</xdr:colOff>
      <xdr:row>7</xdr:row>
      <xdr:rowOff>247650</xdr:rowOff>
    </xdr:from>
    <xdr:ext cx="184731" cy="264560"/>
    <xdr:sp macro="" textlink="">
      <xdr:nvSpPr>
        <xdr:cNvPr id="3" name="TextBox 2"/>
        <xdr:cNvSpPr txBox="1"/>
      </xdr:nvSpPr>
      <xdr:spPr>
        <a:xfrm>
          <a:off x="39458265" y="2678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N90"/>
  <sheetViews>
    <sheetView view="pageBreakPreview" zoomScale="50" zoomScaleNormal="50" zoomScaleSheetLayoutView="50" workbookViewId="0">
      <pane xSplit="1" ySplit="8" topLeftCell="B9" activePane="bottomRight" state="frozen"/>
      <selection activeCell="N22" sqref="N22"/>
      <selection pane="topRight" activeCell="N22" sqref="N22"/>
      <selection pane="bottomLeft" activeCell="N22" sqref="N22"/>
      <selection pane="bottomRight" activeCell="A26" sqref="A26:AN55"/>
    </sheetView>
  </sheetViews>
  <sheetFormatPr defaultColWidth="9.140625" defaultRowHeight="23.25" x14ac:dyDescent="0.3"/>
  <cols>
    <col min="1" max="1" width="38.85546875" style="111" customWidth="1"/>
    <col min="2" max="2" width="7.85546875" style="1" customWidth="1"/>
    <col min="3" max="3" width="6.28515625" style="1" customWidth="1"/>
    <col min="4" max="4" width="8.140625" style="1" customWidth="1"/>
    <col min="5" max="5" width="7.85546875" style="1" customWidth="1"/>
    <col min="6" max="6" width="6.28515625" style="1" customWidth="1"/>
    <col min="7" max="7" width="8.140625" style="1" customWidth="1"/>
    <col min="8" max="9" width="9.28515625" style="1" customWidth="1"/>
    <col min="10" max="10" width="9.7109375" style="1" customWidth="1"/>
    <col min="11" max="11" width="6.7109375" style="113" customWidth="1"/>
    <col min="12" max="12" width="6" style="113" customWidth="1"/>
    <col min="13" max="13" width="6.7109375" style="113" customWidth="1"/>
    <col min="14" max="14" width="6.42578125" style="113" customWidth="1"/>
    <col min="15" max="15" width="5.28515625" style="113" customWidth="1"/>
    <col min="16" max="16" width="6.28515625" style="113" customWidth="1"/>
    <col min="17" max="19" width="10.140625" style="1" customWidth="1"/>
    <col min="20" max="20" width="6.7109375" style="1" customWidth="1"/>
    <col min="21" max="21" width="6" style="1" customWidth="1"/>
    <col min="22" max="23" width="6.42578125" style="1" customWidth="1"/>
    <col min="24" max="24" width="6" style="1" customWidth="1"/>
    <col min="25" max="25" width="6.42578125" style="1" customWidth="1"/>
    <col min="26" max="26" width="9.5703125" style="1" customWidth="1"/>
    <col min="27" max="27" width="9.85546875" style="1" customWidth="1"/>
    <col min="28" max="28" width="9.28515625" style="1" customWidth="1"/>
    <col min="29" max="29" width="6.42578125" style="1" customWidth="1"/>
    <col min="30" max="30" width="5" style="1" customWidth="1"/>
    <col min="31" max="31" width="6.7109375" style="1" customWidth="1"/>
    <col min="32" max="32" width="6.140625" style="1" customWidth="1"/>
    <col min="33" max="33" width="5" style="1" customWidth="1"/>
    <col min="34" max="34" width="6.7109375" style="1" customWidth="1"/>
    <col min="35" max="35" width="9.85546875" style="1" customWidth="1"/>
    <col min="36" max="37" width="9.28515625" style="1" customWidth="1"/>
    <col min="38" max="38" width="6.28515625" style="1" customWidth="1"/>
    <col min="39" max="39" width="6.5703125" style="1" customWidth="1"/>
    <col min="40" max="40" width="8.85546875" style="1" customWidth="1"/>
    <col min="41" max="16384" width="9.140625" style="1"/>
  </cols>
  <sheetData>
    <row r="1" spans="1:40" ht="30.75" customHeight="1" x14ac:dyDescent="0.4">
      <c r="A1" s="967" t="s">
        <v>254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67"/>
      <c r="N1" s="967"/>
      <c r="O1" s="967"/>
      <c r="P1" s="967"/>
      <c r="Q1" s="967"/>
      <c r="R1" s="967"/>
      <c r="S1" s="967"/>
      <c r="T1" s="967"/>
      <c r="U1" s="967"/>
      <c r="V1" s="967"/>
      <c r="W1" s="967"/>
      <c r="X1" s="967"/>
      <c r="Y1" s="967"/>
      <c r="Z1" s="967"/>
      <c r="AA1" s="967"/>
      <c r="AB1" s="967"/>
      <c r="AC1" s="967"/>
      <c r="AD1" s="967"/>
      <c r="AE1" s="967"/>
      <c r="AF1" s="967"/>
      <c r="AG1" s="967"/>
      <c r="AH1" s="967"/>
      <c r="AI1" s="967"/>
      <c r="AJ1" s="967"/>
      <c r="AK1" s="967"/>
      <c r="AL1" s="967"/>
      <c r="AM1" s="967"/>
      <c r="AN1" s="967"/>
    </row>
    <row r="2" spans="1:40" ht="25.5" hidden="1" customHeight="1" x14ac:dyDescent="0.2">
      <c r="A2" s="968"/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968"/>
      <c r="T2" s="968"/>
      <c r="U2" s="968"/>
      <c r="V2" s="968"/>
      <c r="W2" s="968"/>
      <c r="X2" s="968"/>
      <c r="Y2" s="968"/>
      <c r="Z2" s="968"/>
      <c r="AA2" s="968"/>
      <c r="AB2" s="968"/>
      <c r="AC2" s="968"/>
      <c r="AD2" s="968"/>
      <c r="AE2" s="968"/>
      <c r="AF2" s="968"/>
      <c r="AG2" s="968"/>
      <c r="AH2" s="968"/>
      <c r="AI2" s="968"/>
      <c r="AJ2" s="968"/>
      <c r="AK2" s="968"/>
      <c r="AL2" s="968"/>
      <c r="AM2" s="968"/>
      <c r="AN2" s="968"/>
    </row>
    <row r="3" spans="1:40" ht="7.5" hidden="1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5.25" hidden="1" customHeight="1" x14ac:dyDescent="0.35">
      <c r="A4" s="5"/>
      <c r="B4" s="6"/>
      <c r="C4" s="7"/>
      <c r="D4" s="7"/>
      <c r="E4" s="8"/>
      <c r="F4" s="7"/>
      <c r="G4" s="7"/>
      <c r="H4" s="7"/>
      <c r="I4" s="7"/>
      <c r="J4" s="7"/>
      <c r="K4" s="9"/>
      <c r="L4" s="9"/>
      <c r="M4" s="9"/>
      <c r="N4" s="10"/>
      <c r="O4" s="11"/>
      <c r="P4" s="12"/>
      <c r="Q4" s="7"/>
      <c r="R4" s="7"/>
      <c r="S4" s="7"/>
      <c r="T4" s="7"/>
      <c r="U4" s="7"/>
      <c r="V4" s="7"/>
      <c r="W4" s="7"/>
      <c r="X4" s="7"/>
      <c r="Y4" s="969"/>
      <c r="Z4" s="969"/>
      <c r="AA4" s="969"/>
      <c r="AB4" s="969"/>
      <c r="AC4" s="969"/>
      <c r="AD4" s="969"/>
      <c r="AE4" s="969"/>
      <c r="AF4" s="969"/>
      <c r="AG4" s="969"/>
      <c r="AH4" s="969"/>
      <c r="AI4" s="969"/>
      <c r="AJ4" s="969"/>
      <c r="AK4" s="969"/>
      <c r="AL4" s="969"/>
      <c r="AM4" s="969"/>
      <c r="AN4" s="969"/>
    </row>
    <row r="5" spans="1:40" ht="15" customHeight="1" thickBot="1" x14ac:dyDescent="0.35">
      <c r="A5" s="13"/>
      <c r="B5" s="14"/>
      <c r="C5" s="7"/>
      <c r="D5" s="14"/>
      <c r="E5" s="15"/>
      <c r="F5" s="7"/>
      <c r="G5" s="16"/>
      <c r="H5" s="14"/>
      <c r="I5" s="7"/>
      <c r="J5" s="7"/>
      <c r="K5" s="9"/>
      <c r="L5" s="9"/>
      <c r="M5" s="9"/>
      <c r="N5" s="9"/>
      <c r="O5" s="9"/>
      <c r="P5" s="9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s="17" customFormat="1" ht="27" customHeight="1" thickBot="1" x14ac:dyDescent="0.25">
      <c r="A6" s="970"/>
      <c r="B6" s="973" t="s">
        <v>0</v>
      </c>
      <c r="C6" s="974"/>
      <c r="D6" s="974"/>
      <c r="E6" s="974"/>
      <c r="F6" s="974"/>
      <c r="G6" s="975"/>
      <c r="H6" s="958" t="s">
        <v>1</v>
      </c>
      <c r="I6" s="959"/>
      <c r="J6" s="960"/>
      <c r="K6" s="976" t="s">
        <v>2</v>
      </c>
      <c r="L6" s="977"/>
      <c r="M6" s="977"/>
      <c r="N6" s="977"/>
      <c r="O6" s="977"/>
      <c r="P6" s="978"/>
      <c r="Q6" s="958" t="s">
        <v>1</v>
      </c>
      <c r="R6" s="959"/>
      <c r="S6" s="960"/>
      <c r="T6" s="955" t="s">
        <v>3</v>
      </c>
      <c r="U6" s="956"/>
      <c r="V6" s="956"/>
      <c r="W6" s="956"/>
      <c r="X6" s="956"/>
      <c r="Y6" s="957"/>
      <c r="Z6" s="958" t="s">
        <v>1</v>
      </c>
      <c r="AA6" s="959"/>
      <c r="AB6" s="960"/>
      <c r="AC6" s="955" t="s">
        <v>4</v>
      </c>
      <c r="AD6" s="956"/>
      <c r="AE6" s="956"/>
      <c r="AF6" s="956"/>
      <c r="AG6" s="956"/>
      <c r="AH6" s="957"/>
      <c r="AI6" s="958" t="s">
        <v>1</v>
      </c>
      <c r="AJ6" s="959"/>
      <c r="AK6" s="960"/>
      <c r="AL6" s="961" t="s">
        <v>5</v>
      </c>
      <c r="AM6" s="962"/>
      <c r="AN6" s="963"/>
    </row>
    <row r="7" spans="1:40" s="18" customFormat="1" ht="27" customHeight="1" thickBot="1" x14ac:dyDescent="0.25">
      <c r="A7" s="971"/>
      <c r="B7" s="948">
        <v>2017</v>
      </c>
      <c r="C7" s="949"/>
      <c r="D7" s="950"/>
      <c r="E7" s="948">
        <v>2016</v>
      </c>
      <c r="F7" s="949"/>
      <c r="G7" s="950"/>
      <c r="H7" s="953" t="s">
        <v>6</v>
      </c>
      <c r="I7" s="944" t="s">
        <v>7</v>
      </c>
      <c r="J7" s="946" t="s">
        <v>8</v>
      </c>
      <c r="K7" s="948">
        <f>B7</f>
        <v>2017</v>
      </c>
      <c r="L7" s="949"/>
      <c r="M7" s="950"/>
      <c r="N7" s="948">
        <f>E7</f>
        <v>2016</v>
      </c>
      <c r="O7" s="949"/>
      <c r="P7" s="950"/>
      <c r="Q7" s="953" t="s">
        <v>6</v>
      </c>
      <c r="R7" s="944" t="s">
        <v>7</v>
      </c>
      <c r="S7" s="951" t="s">
        <v>8</v>
      </c>
      <c r="T7" s="948">
        <f>B7</f>
        <v>2017</v>
      </c>
      <c r="U7" s="949"/>
      <c r="V7" s="950"/>
      <c r="W7" s="948">
        <f>E7</f>
        <v>2016</v>
      </c>
      <c r="X7" s="949"/>
      <c r="Y7" s="950"/>
      <c r="Z7" s="942" t="s">
        <v>6</v>
      </c>
      <c r="AA7" s="944" t="s">
        <v>7</v>
      </c>
      <c r="AB7" s="951" t="s">
        <v>8</v>
      </c>
      <c r="AC7" s="948">
        <f>B7</f>
        <v>2017</v>
      </c>
      <c r="AD7" s="949"/>
      <c r="AE7" s="950"/>
      <c r="AF7" s="948">
        <f>E7</f>
        <v>2016</v>
      </c>
      <c r="AG7" s="949"/>
      <c r="AH7" s="950"/>
      <c r="AI7" s="942" t="s">
        <v>6</v>
      </c>
      <c r="AJ7" s="944" t="s">
        <v>7</v>
      </c>
      <c r="AK7" s="946" t="s">
        <v>8</v>
      </c>
      <c r="AL7" s="964"/>
      <c r="AM7" s="965"/>
      <c r="AN7" s="966"/>
    </row>
    <row r="8" spans="1:40" s="17" customFormat="1" ht="24.95" customHeight="1" thickBot="1" x14ac:dyDescent="0.25">
      <c r="A8" s="972"/>
      <c r="B8" s="19" t="s">
        <v>6</v>
      </c>
      <c r="C8" s="20" t="s">
        <v>7</v>
      </c>
      <c r="D8" s="21" t="s">
        <v>8</v>
      </c>
      <c r="E8" s="22" t="s">
        <v>6</v>
      </c>
      <c r="F8" s="23" t="s">
        <v>7</v>
      </c>
      <c r="G8" s="24" t="s">
        <v>8</v>
      </c>
      <c r="H8" s="954"/>
      <c r="I8" s="945"/>
      <c r="J8" s="947"/>
      <c r="K8" s="22" t="s">
        <v>6</v>
      </c>
      <c r="L8" s="23" t="s">
        <v>7</v>
      </c>
      <c r="M8" s="25" t="s">
        <v>8</v>
      </c>
      <c r="N8" s="22" t="s">
        <v>6</v>
      </c>
      <c r="O8" s="23" t="s">
        <v>7</v>
      </c>
      <c r="P8" s="25" t="s">
        <v>8</v>
      </c>
      <c r="Q8" s="954"/>
      <c r="R8" s="945"/>
      <c r="S8" s="952"/>
      <c r="T8" s="26" t="s">
        <v>6</v>
      </c>
      <c r="U8" s="27" t="s">
        <v>7</v>
      </c>
      <c r="V8" s="28" t="s">
        <v>8</v>
      </c>
      <c r="W8" s="26" t="s">
        <v>6</v>
      </c>
      <c r="X8" s="27" t="s">
        <v>7</v>
      </c>
      <c r="Y8" s="28" t="s">
        <v>8</v>
      </c>
      <c r="Z8" s="943"/>
      <c r="AA8" s="945"/>
      <c r="AB8" s="952"/>
      <c r="AC8" s="26" t="s">
        <v>6</v>
      </c>
      <c r="AD8" s="27" t="s">
        <v>7</v>
      </c>
      <c r="AE8" s="28" t="s">
        <v>8</v>
      </c>
      <c r="AF8" s="26" t="s">
        <v>6</v>
      </c>
      <c r="AG8" s="27" t="s">
        <v>7</v>
      </c>
      <c r="AH8" s="28" t="s">
        <v>8</v>
      </c>
      <c r="AI8" s="943"/>
      <c r="AJ8" s="945"/>
      <c r="AK8" s="947"/>
      <c r="AL8" s="29">
        <f>B7</f>
        <v>2017</v>
      </c>
      <c r="AM8" s="30">
        <f>$E$7</f>
        <v>2016</v>
      </c>
      <c r="AN8" s="31" t="s">
        <v>9</v>
      </c>
    </row>
    <row r="9" spans="1:40" ht="28.15" customHeight="1" thickBot="1" x14ac:dyDescent="0.25">
      <c r="A9" s="35" t="s">
        <v>10</v>
      </c>
      <c r="B9" s="36">
        <f t="shared" ref="B9:G9" si="0">SUM(B10:B13)</f>
        <v>722</v>
      </c>
      <c r="C9" s="37">
        <f t="shared" si="0"/>
        <v>14</v>
      </c>
      <c r="D9" s="38">
        <f t="shared" si="0"/>
        <v>886</v>
      </c>
      <c r="E9" s="39">
        <f t="shared" si="0"/>
        <v>758</v>
      </c>
      <c r="F9" s="39">
        <f t="shared" si="0"/>
        <v>14</v>
      </c>
      <c r="G9" s="40">
        <f t="shared" si="0"/>
        <v>990</v>
      </c>
      <c r="H9" s="41">
        <f t="shared" ref="H9:H13" si="1">IF(E9=0,B9,((B9*100/E9)-100)/100)</f>
        <v>-4.7493403693931381E-2</v>
      </c>
      <c r="I9" s="42">
        <f t="shared" ref="I9:J13" si="2">IF(F9=0,C9,((C9*100/F9)-100)/100)</f>
        <v>0</v>
      </c>
      <c r="J9" s="43">
        <f t="shared" si="2"/>
        <v>-0.10505050505050505</v>
      </c>
      <c r="K9" s="36">
        <f t="shared" ref="K9:P9" si="3">SUM(K10:K13)</f>
        <v>41</v>
      </c>
      <c r="L9" s="37">
        <f t="shared" si="3"/>
        <v>3</v>
      </c>
      <c r="M9" s="44">
        <f t="shared" si="3"/>
        <v>62</v>
      </c>
      <c r="N9" s="36">
        <f t="shared" si="3"/>
        <v>50</v>
      </c>
      <c r="O9" s="37">
        <f t="shared" si="3"/>
        <v>4</v>
      </c>
      <c r="P9" s="40">
        <f t="shared" si="3"/>
        <v>75</v>
      </c>
      <c r="Q9" s="41">
        <f t="shared" ref="Q9:S13" si="4">IF(N9=0,K9,((K9*100/N9)-100)/100)</f>
        <v>-0.18</v>
      </c>
      <c r="R9" s="45">
        <f t="shared" si="4"/>
        <v>-0.25</v>
      </c>
      <c r="S9" s="46">
        <f t="shared" si="4"/>
        <v>-0.17333333333333328</v>
      </c>
      <c r="T9" s="36">
        <f t="shared" ref="T9:Y9" si="5">SUM(T10:T13)</f>
        <v>58</v>
      </c>
      <c r="U9" s="37">
        <f t="shared" si="5"/>
        <v>3</v>
      </c>
      <c r="V9" s="40">
        <f t="shared" si="5"/>
        <v>59</v>
      </c>
      <c r="W9" s="36">
        <f t="shared" si="5"/>
        <v>67</v>
      </c>
      <c r="X9" s="37">
        <f t="shared" si="5"/>
        <v>7</v>
      </c>
      <c r="Y9" s="40">
        <f t="shared" si="5"/>
        <v>63</v>
      </c>
      <c r="Z9" s="41">
        <f t="shared" ref="Z9:AB13" si="6">IF(W9=0,T9,((T9*100/W9)-100)/100)</f>
        <v>-0.1343283582089552</v>
      </c>
      <c r="AA9" s="45">
        <f t="shared" si="6"/>
        <v>-0.57142857142857151</v>
      </c>
      <c r="AB9" s="46">
        <f t="shared" si="6"/>
        <v>-6.3492063492063544E-2</v>
      </c>
      <c r="AC9" s="36">
        <f t="shared" ref="AC9:AH9" si="7">SUM(AC10:AC13)</f>
        <v>93</v>
      </c>
      <c r="AD9" s="37">
        <f t="shared" si="7"/>
        <v>0</v>
      </c>
      <c r="AE9" s="40">
        <f t="shared" si="7"/>
        <v>95</v>
      </c>
      <c r="AF9" s="36">
        <f t="shared" si="7"/>
        <v>79</v>
      </c>
      <c r="AG9" s="37">
        <f t="shared" si="7"/>
        <v>0</v>
      </c>
      <c r="AH9" s="44">
        <f t="shared" si="7"/>
        <v>85</v>
      </c>
      <c r="AI9" s="47">
        <f t="shared" ref="AI9:AK13" si="8">IF(AF9=0,AC9,((AC9*100/AF9)-100)/100)</f>
        <v>0.17721518987341767</v>
      </c>
      <c r="AJ9" s="45">
        <f t="shared" si="8"/>
        <v>0</v>
      </c>
      <c r="AK9" s="48">
        <f t="shared" si="8"/>
        <v>0.11764705882352942</v>
      </c>
      <c r="AL9" s="49">
        <f t="shared" ref="AL9:AL13" si="9">IF(C9+D9=0,0,C9/(C9+D9))*100</f>
        <v>1.5555555555555556</v>
      </c>
      <c r="AM9" s="50">
        <f t="shared" ref="AM9:AM13" si="10">IF(F9+G9=0,0,F9/(F9+G9))*100</f>
        <v>1.394422310756972</v>
      </c>
      <c r="AN9" s="51">
        <f t="shared" ref="AN9:AN13" si="11">AL9-AM9</f>
        <v>0.1611332447985836</v>
      </c>
    </row>
    <row r="10" spans="1:40" ht="28.15" customHeight="1" x14ac:dyDescent="0.2">
      <c r="A10" s="56" t="s">
        <v>11</v>
      </c>
      <c r="B10" s="57">
        <v>275</v>
      </c>
      <c r="C10" s="58">
        <v>6</v>
      </c>
      <c r="D10" s="59">
        <v>352</v>
      </c>
      <c r="E10" s="60">
        <v>273</v>
      </c>
      <c r="F10" s="61">
        <v>9</v>
      </c>
      <c r="G10" s="62">
        <v>370</v>
      </c>
      <c r="H10" s="63">
        <f t="shared" si="1"/>
        <v>7.3260073260073E-3</v>
      </c>
      <c r="I10" s="33">
        <f t="shared" si="2"/>
        <v>-0.33333333333333326</v>
      </c>
      <c r="J10" s="34">
        <f t="shared" si="2"/>
        <v>-4.86486486486487E-2</v>
      </c>
      <c r="K10" s="60">
        <v>9</v>
      </c>
      <c r="L10" s="64">
        <v>0</v>
      </c>
      <c r="M10" s="62">
        <v>19</v>
      </c>
      <c r="N10" s="60">
        <v>15</v>
      </c>
      <c r="O10" s="61">
        <v>3</v>
      </c>
      <c r="P10" s="62">
        <v>21</v>
      </c>
      <c r="Q10" s="63">
        <f t="shared" si="4"/>
        <v>-0.4</v>
      </c>
      <c r="R10" s="33">
        <f t="shared" si="4"/>
        <v>-1</v>
      </c>
      <c r="S10" s="34">
        <f t="shared" si="4"/>
        <v>-9.5238095238095177E-2</v>
      </c>
      <c r="T10" s="60">
        <v>17</v>
      </c>
      <c r="U10" s="64">
        <v>1</v>
      </c>
      <c r="V10" s="62">
        <v>18</v>
      </c>
      <c r="W10" s="60">
        <v>28</v>
      </c>
      <c r="X10" s="61">
        <v>5</v>
      </c>
      <c r="Y10" s="62">
        <v>25</v>
      </c>
      <c r="Z10" s="63">
        <f t="shared" si="6"/>
        <v>-0.39285714285714285</v>
      </c>
      <c r="AA10" s="33">
        <f t="shared" si="6"/>
        <v>-0.8</v>
      </c>
      <c r="AB10" s="34">
        <f t="shared" si="6"/>
        <v>-0.28000000000000003</v>
      </c>
      <c r="AC10" s="60">
        <v>32</v>
      </c>
      <c r="AD10" s="64">
        <v>0</v>
      </c>
      <c r="AE10" s="62">
        <v>33</v>
      </c>
      <c r="AF10" s="60">
        <v>31</v>
      </c>
      <c r="AG10" s="61">
        <v>0</v>
      </c>
      <c r="AH10" s="62">
        <v>35</v>
      </c>
      <c r="AI10" s="63">
        <f t="shared" si="8"/>
        <v>3.2258064516128969E-2</v>
      </c>
      <c r="AJ10" s="33">
        <f t="shared" si="8"/>
        <v>0</v>
      </c>
      <c r="AK10" s="34">
        <f t="shared" si="8"/>
        <v>-5.7142857142857079E-2</v>
      </c>
      <c r="AL10" s="65">
        <f t="shared" si="9"/>
        <v>1.6759776536312849</v>
      </c>
      <c r="AM10" s="66">
        <f t="shared" si="10"/>
        <v>2.3746701846965697</v>
      </c>
      <c r="AN10" s="67">
        <f t="shared" si="11"/>
        <v>-0.69869253106528473</v>
      </c>
    </row>
    <row r="11" spans="1:40" ht="28.15" customHeight="1" x14ac:dyDescent="0.2">
      <c r="A11" s="68" t="s">
        <v>12</v>
      </c>
      <c r="B11" s="69">
        <v>117</v>
      </c>
      <c r="C11" s="70">
        <v>2</v>
      </c>
      <c r="D11" s="71">
        <v>137</v>
      </c>
      <c r="E11" s="69">
        <v>164</v>
      </c>
      <c r="F11" s="72">
        <v>2</v>
      </c>
      <c r="G11" s="71">
        <v>208</v>
      </c>
      <c r="H11" s="73">
        <f t="shared" si="1"/>
        <v>-0.28658536585365851</v>
      </c>
      <c r="I11" s="45">
        <f t="shared" si="2"/>
        <v>0</v>
      </c>
      <c r="J11" s="48">
        <f t="shared" si="2"/>
        <v>-0.34134615384615385</v>
      </c>
      <c r="K11" s="69">
        <v>10</v>
      </c>
      <c r="L11" s="70">
        <v>0</v>
      </c>
      <c r="M11" s="71">
        <v>12</v>
      </c>
      <c r="N11" s="69">
        <v>14</v>
      </c>
      <c r="O11" s="72">
        <v>0</v>
      </c>
      <c r="P11" s="71">
        <v>24</v>
      </c>
      <c r="Q11" s="73">
        <f t="shared" si="4"/>
        <v>-0.2857142857142857</v>
      </c>
      <c r="R11" s="45">
        <f t="shared" si="4"/>
        <v>0</v>
      </c>
      <c r="S11" s="48">
        <f t="shared" si="4"/>
        <v>-0.5</v>
      </c>
      <c r="T11" s="69">
        <v>10</v>
      </c>
      <c r="U11" s="70">
        <v>1</v>
      </c>
      <c r="V11" s="71">
        <v>9</v>
      </c>
      <c r="W11" s="69">
        <v>16</v>
      </c>
      <c r="X11" s="72">
        <v>1</v>
      </c>
      <c r="Y11" s="71">
        <v>16</v>
      </c>
      <c r="Z11" s="73">
        <f t="shared" si="6"/>
        <v>-0.375</v>
      </c>
      <c r="AA11" s="45">
        <f t="shared" si="6"/>
        <v>0</v>
      </c>
      <c r="AB11" s="48">
        <f t="shared" si="6"/>
        <v>-0.4375</v>
      </c>
      <c r="AC11" s="69">
        <v>22</v>
      </c>
      <c r="AD11" s="70">
        <v>0</v>
      </c>
      <c r="AE11" s="71">
        <v>22</v>
      </c>
      <c r="AF11" s="69">
        <v>11</v>
      </c>
      <c r="AG11" s="72">
        <v>0</v>
      </c>
      <c r="AH11" s="71">
        <v>12</v>
      </c>
      <c r="AI11" s="73">
        <f t="shared" si="8"/>
        <v>1</v>
      </c>
      <c r="AJ11" s="45">
        <f t="shared" si="8"/>
        <v>0</v>
      </c>
      <c r="AK11" s="48">
        <f t="shared" si="8"/>
        <v>0.83333333333333348</v>
      </c>
      <c r="AL11" s="74">
        <f t="shared" si="9"/>
        <v>1.4388489208633095</v>
      </c>
      <c r="AM11" s="75">
        <f t="shared" si="10"/>
        <v>0.95238095238095244</v>
      </c>
      <c r="AN11" s="76">
        <f t="shared" si="11"/>
        <v>0.48646796848235707</v>
      </c>
    </row>
    <row r="12" spans="1:40" s="7" customFormat="1" ht="28.15" customHeight="1" x14ac:dyDescent="0.2">
      <c r="A12" s="68" t="s">
        <v>13</v>
      </c>
      <c r="B12" s="69">
        <v>98</v>
      </c>
      <c r="C12" s="70">
        <v>0</v>
      </c>
      <c r="D12" s="71">
        <v>116</v>
      </c>
      <c r="E12" s="69">
        <v>88</v>
      </c>
      <c r="F12" s="72">
        <v>1</v>
      </c>
      <c r="G12" s="71">
        <v>106</v>
      </c>
      <c r="H12" s="73">
        <f t="shared" si="1"/>
        <v>0.11363636363636359</v>
      </c>
      <c r="I12" s="45">
        <f t="shared" si="2"/>
        <v>-1</v>
      </c>
      <c r="J12" s="48">
        <f t="shared" si="2"/>
        <v>9.4339622641509496E-2</v>
      </c>
      <c r="K12" s="69">
        <v>5</v>
      </c>
      <c r="L12" s="70">
        <v>0</v>
      </c>
      <c r="M12" s="71">
        <v>6</v>
      </c>
      <c r="N12" s="69">
        <v>4</v>
      </c>
      <c r="O12" s="72">
        <v>0</v>
      </c>
      <c r="P12" s="71">
        <v>6</v>
      </c>
      <c r="Q12" s="73">
        <f t="shared" si="4"/>
        <v>0.25</v>
      </c>
      <c r="R12" s="45">
        <f t="shared" si="4"/>
        <v>0</v>
      </c>
      <c r="S12" s="48">
        <f t="shared" si="4"/>
        <v>0</v>
      </c>
      <c r="T12" s="69">
        <v>10</v>
      </c>
      <c r="U12" s="70">
        <v>0</v>
      </c>
      <c r="V12" s="71">
        <v>10</v>
      </c>
      <c r="W12" s="69">
        <v>8</v>
      </c>
      <c r="X12" s="72">
        <v>0</v>
      </c>
      <c r="Y12" s="71">
        <v>8</v>
      </c>
      <c r="Z12" s="73">
        <f t="shared" si="6"/>
        <v>0.25</v>
      </c>
      <c r="AA12" s="45">
        <f t="shared" si="6"/>
        <v>0</v>
      </c>
      <c r="AB12" s="48">
        <f t="shared" si="6"/>
        <v>0.25</v>
      </c>
      <c r="AC12" s="69">
        <v>12</v>
      </c>
      <c r="AD12" s="70">
        <v>0</v>
      </c>
      <c r="AE12" s="71">
        <v>12</v>
      </c>
      <c r="AF12" s="69">
        <v>10</v>
      </c>
      <c r="AG12" s="72">
        <v>0</v>
      </c>
      <c r="AH12" s="71">
        <v>11</v>
      </c>
      <c r="AI12" s="73">
        <f t="shared" si="8"/>
        <v>0.2</v>
      </c>
      <c r="AJ12" s="45">
        <f t="shared" si="8"/>
        <v>0</v>
      </c>
      <c r="AK12" s="48">
        <f t="shared" si="8"/>
        <v>9.0909090909090939E-2</v>
      </c>
      <c r="AL12" s="74">
        <f t="shared" si="9"/>
        <v>0</v>
      </c>
      <c r="AM12" s="75">
        <f t="shared" si="10"/>
        <v>0.93457943925233633</v>
      </c>
      <c r="AN12" s="76">
        <f t="shared" si="11"/>
        <v>-0.93457943925233633</v>
      </c>
    </row>
    <row r="13" spans="1:40" ht="28.15" customHeight="1" thickBot="1" x14ac:dyDescent="0.25">
      <c r="A13" s="52" t="s">
        <v>14</v>
      </c>
      <c r="B13" s="77">
        <v>232</v>
      </c>
      <c r="C13" s="78">
        <v>6</v>
      </c>
      <c r="D13" s="79">
        <v>281</v>
      </c>
      <c r="E13" s="77">
        <v>233</v>
      </c>
      <c r="F13" s="80">
        <v>2</v>
      </c>
      <c r="G13" s="79">
        <v>306</v>
      </c>
      <c r="H13" s="81">
        <f t="shared" si="1"/>
        <v>-4.2918454935622205E-3</v>
      </c>
      <c r="I13" s="54">
        <f t="shared" si="2"/>
        <v>2</v>
      </c>
      <c r="J13" s="55">
        <f t="shared" si="2"/>
        <v>-8.1699346405228829E-2</v>
      </c>
      <c r="K13" s="77">
        <v>17</v>
      </c>
      <c r="L13" s="78">
        <v>3</v>
      </c>
      <c r="M13" s="79">
        <v>25</v>
      </c>
      <c r="N13" s="77">
        <v>17</v>
      </c>
      <c r="O13" s="80">
        <v>1</v>
      </c>
      <c r="P13" s="79">
        <v>24</v>
      </c>
      <c r="Q13" s="81">
        <f t="shared" si="4"/>
        <v>0</v>
      </c>
      <c r="R13" s="54">
        <f t="shared" si="4"/>
        <v>2</v>
      </c>
      <c r="S13" s="55">
        <f t="shared" si="4"/>
        <v>4.1666666666666713E-2</v>
      </c>
      <c r="T13" s="77">
        <v>21</v>
      </c>
      <c r="U13" s="78">
        <v>1</v>
      </c>
      <c r="V13" s="79">
        <v>22</v>
      </c>
      <c r="W13" s="77">
        <v>15</v>
      </c>
      <c r="X13" s="80">
        <v>1</v>
      </c>
      <c r="Y13" s="79">
        <v>14</v>
      </c>
      <c r="Z13" s="81">
        <f t="shared" si="6"/>
        <v>0.4</v>
      </c>
      <c r="AA13" s="54">
        <f t="shared" si="6"/>
        <v>0</v>
      </c>
      <c r="AB13" s="55">
        <f t="shared" si="6"/>
        <v>0.5714285714285714</v>
      </c>
      <c r="AC13" s="77">
        <v>27</v>
      </c>
      <c r="AD13" s="78">
        <v>0</v>
      </c>
      <c r="AE13" s="79">
        <v>28</v>
      </c>
      <c r="AF13" s="77">
        <v>27</v>
      </c>
      <c r="AG13" s="80">
        <v>0</v>
      </c>
      <c r="AH13" s="79">
        <v>27</v>
      </c>
      <c r="AI13" s="81">
        <f t="shared" si="8"/>
        <v>0</v>
      </c>
      <c r="AJ13" s="54">
        <f t="shared" si="8"/>
        <v>0</v>
      </c>
      <c r="AK13" s="55">
        <f t="shared" si="8"/>
        <v>3.7037037037037097E-2</v>
      </c>
      <c r="AL13" s="82">
        <f t="shared" si="9"/>
        <v>2.0905923344947737</v>
      </c>
      <c r="AM13" s="83">
        <f t="shared" si="10"/>
        <v>0.64935064935064934</v>
      </c>
      <c r="AN13" s="84">
        <f t="shared" si="11"/>
        <v>1.4412416851441243</v>
      </c>
    </row>
    <row r="14" spans="1:40" ht="28.15" customHeight="1" x14ac:dyDescent="0.4">
      <c r="A14" s="967" t="s">
        <v>255</v>
      </c>
      <c r="B14" s="967"/>
      <c r="C14" s="967"/>
      <c r="D14" s="967"/>
      <c r="E14" s="967"/>
      <c r="F14" s="967"/>
      <c r="G14" s="967"/>
      <c r="H14" s="967"/>
      <c r="I14" s="967"/>
      <c r="J14" s="967"/>
      <c r="K14" s="967"/>
      <c r="L14" s="967"/>
      <c r="M14" s="967"/>
      <c r="N14" s="967"/>
      <c r="O14" s="967"/>
      <c r="P14" s="967"/>
      <c r="Q14" s="967"/>
      <c r="R14" s="967"/>
      <c r="S14" s="967"/>
      <c r="T14" s="967"/>
      <c r="U14" s="967"/>
      <c r="V14" s="967"/>
      <c r="W14" s="967"/>
      <c r="X14" s="967"/>
      <c r="Y14" s="967"/>
      <c r="Z14" s="967"/>
      <c r="AA14" s="967"/>
      <c r="AB14" s="967"/>
      <c r="AC14" s="967"/>
      <c r="AD14" s="967"/>
      <c r="AE14" s="967"/>
      <c r="AF14" s="967"/>
      <c r="AG14" s="967"/>
      <c r="AH14" s="967"/>
      <c r="AI14" s="967"/>
      <c r="AJ14" s="967"/>
      <c r="AK14" s="967"/>
      <c r="AL14" s="967"/>
      <c r="AM14" s="967"/>
      <c r="AN14" s="967"/>
    </row>
    <row r="15" spans="1:40" ht="28.15" customHeight="1" x14ac:dyDescent="0.2">
      <c r="A15" s="968"/>
      <c r="B15" s="968"/>
      <c r="C15" s="968"/>
      <c r="D15" s="968"/>
      <c r="E15" s="968"/>
      <c r="F15" s="968"/>
      <c r="G15" s="968"/>
      <c r="H15" s="968"/>
      <c r="I15" s="968"/>
      <c r="J15" s="968"/>
      <c r="K15" s="968"/>
      <c r="L15" s="968"/>
      <c r="M15" s="968"/>
      <c r="N15" s="968"/>
      <c r="O15" s="968"/>
      <c r="P15" s="968"/>
      <c r="Q15" s="968"/>
      <c r="R15" s="968"/>
      <c r="S15" s="968"/>
      <c r="T15" s="968"/>
      <c r="U15" s="968"/>
      <c r="V15" s="968"/>
      <c r="W15" s="968"/>
      <c r="X15" s="968"/>
      <c r="Y15" s="968"/>
      <c r="Z15" s="968"/>
      <c r="AA15" s="968"/>
      <c r="AB15" s="968"/>
      <c r="AC15" s="968"/>
      <c r="AD15" s="968"/>
      <c r="AE15" s="968"/>
      <c r="AF15" s="968"/>
      <c r="AG15" s="968"/>
      <c r="AH15" s="968"/>
      <c r="AI15" s="968"/>
      <c r="AJ15" s="968"/>
      <c r="AK15" s="968"/>
      <c r="AL15" s="968"/>
      <c r="AM15" s="968"/>
      <c r="AN15" s="968"/>
    </row>
    <row r="16" spans="1:40" ht="28.15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  <c r="M16" s="4"/>
      <c r="N16" s="4"/>
      <c r="O16" s="4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28.15" customHeight="1" thickBot="1" x14ac:dyDescent="0.4">
      <c r="A17" s="5"/>
      <c r="B17" s="6"/>
      <c r="C17" s="7"/>
      <c r="D17" s="7"/>
      <c r="E17" s="8"/>
      <c r="F17" s="7"/>
      <c r="G17" s="7"/>
      <c r="H17" s="7"/>
      <c r="I17" s="7"/>
      <c r="J17" s="7"/>
      <c r="K17" s="9"/>
      <c r="L17" s="9"/>
      <c r="M17" s="9"/>
      <c r="N17" s="10"/>
      <c r="O17" s="11"/>
      <c r="P17" s="12"/>
      <c r="Q17" s="7"/>
      <c r="R17" s="7"/>
      <c r="S17" s="7"/>
      <c r="T17" s="7"/>
      <c r="U17" s="7"/>
      <c r="V17" s="7"/>
      <c r="W17" s="7"/>
      <c r="X17" s="7"/>
      <c r="Y17" s="969"/>
      <c r="Z17" s="969"/>
      <c r="AA17" s="969"/>
      <c r="AB17" s="969"/>
      <c r="AC17" s="969"/>
      <c r="AD17" s="969"/>
      <c r="AE17" s="969"/>
      <c r="AF17" s="969"/>
      <c r="AG17" s="969"/>
      <c r="AH17" s="969"/>
      <c r="AI17" s="969"/>
      <c r="AJ17" s="969"/>
      <c r="AK17" s="969"/>
      <c r="AL17" s="969"/>
      <c r="AM17" s="969"/>
      <c r="AN17" s="969"/>
    </row>
    <row r="18" spans="1:40" ht="28.15" customHeight="1" thickBot="1" x14ac:dyDescent="0.25">
      <c r="A18" s="970"/>
      <c r="B18" s="973" t="s">
        <v>15</v>
      </c>
      <c r="C18" s="974"/>
      <c r="D18" s="974"/>
      <c r="E18" s="974"/>
      <c r="F18" s="974"/>
      <c r="G18" s="975"/>
      <c r="H18" s="958"/>
      <c r="I18" s="959" t="s">
        <v>1</v>
      </c>
      <c r="J18" s="960"/>
      <c r="K18" s="976" t="s">
        <v>2</v>
      </c>
      <c r="L18" s="977"/>
      <c r="M18" s="977"/>
      <c r="N18" s="977"/>
      <c r="O18" s="977"/>
      <c r="P18" s="978"/>
      <c r="Q18" s="958"/>
      <c r="R18" s="959" t="s">
        <v>1</v>
      </c>
      <c r="S18" s="960"/>
      <c r="T18" s="955" t="s">
        <v>16</v>
      </c>
      <c r="U18" s="956"/>
      <c r="V18" s="956"/>
      <c r="W18" s="956"/>
      <c r="X18" s="956"/>
      <c r="Y18" s="957"/>
      <c r="Z18" s="958"/>
      <c r="AA18" s="959" t="s">
        <v>1</v>
      </c>
      <c r="AB18" s="960"/>
      <c r="AC18" s="955" t="s">
        <v>17</v>
      </c>
      <c r="AD18" s="956"/>
      <c r="AE18" s="956"/>
      <c r="AF18" s="956"/>
      <c r="AG18" s="956"/>
      <c r="AH18" s="957"/>
      <c r="AI18" s="958"/>
      <c r="AJ18" s="959" t="s">
        <v>1</v>
      </c>
      <c r="AK18" s="960"/>
      <c r="AL18" s="961" t="s">
        <v>5</v>
      </c>
      <c r="AM18" s="962"/>
      <c r="AN18" s="963"/>
    </row>
    <row r="19" spans="1:40" ht="28.15" customHeight="1" thickBot="1" x14ac:dyDescent="0.25">
      <c r="A19" s="971"/>
      <c r="B19" s="948">
        <f>B7</f>
        <v>2017</v>
      </c>
      <c r="C19" s="949"/>
      <c r="D19" s="950"/>
      <c r="E19" s="948">
        <f>E7</f>
        <v>2016</v>
      </c>
      <c r="F19" s="949"/>
      <c r="G19" s="950"/>
      <c r="H19" s="953" t="s">
        <v>6</v>
      </c>
      <c r="I19" s="944" t="s">
        <v>7</v>
      </c>
      <c r="J19" s="946" t="s">
        <v>8</v>
      </c>
      <c r="K19" s="948">
        <f>B7</f>
        <v>2017</v>
      </c>
      <c r="L19" s="949"/>
      <c r="M19" s="950"/>
      <c r="N19" s="948">
        <f>E7</f>
        <v>2016</v>
      </c>
      <c r="O19" s="949"/>
      <c r="P19" s="950"/>
      <c r="Q19" s="953" t="s">
        <v>6</v>
      </c>
      <c r="R19" s="944" t="s">
        <v>7</v>
      </c>
      <c r="S19" s="951" t="s">
        <v>8</v>
      </c>
      <c r="T19" s="948">
        <f>B7</f>
        <v>2017</v>
      </c>
      <c r="U19" s="949"/>
      <c r="V19" s="950"/>
      <c r="W19" s="948">
        <f>E7</f>
        <v>2016</v>
      </c>
      <c r="X19" s="949"/>
      <c r="Y19" s="950"/>
      <c r="Z19" s="942" t="s">
        <v>6</v>
      </c>
      <c r="AA19" s="944" t="s">
        <v>7</v>
      </c>
      <c r="AB19" s="951" t="s">
        <v>8</v>
      </c>
      <c r="AC19" s="948">
        <f>B7</f>
        <v>2017</v>
      </c>
      <c r="AD19" s="949"/>
      <c r="AE19" s="950"/>
      <c r="AF19" s="948">
        <f>E7</f>
        <v>2016</v>
      </c>
      <c r="AG19" s="949"/>
      <c r="AH19" s="950"/>
      <c r="AI19" s="942" t="s">
        <v>6</v>
      </c>
      <c r="AJ19" s="944" t="s">
        <v>7</v>
      </c>
      <c r="AK19" s="946" t="s">
        <v>8</v>
      </c>
      <c r="AL19" s="964"/>
      <c r="AM19" s="965"/>
      <c r="AN19" s="966"/>
    </row>
    <row r="20" spans="1:40" ht="28.15" customHeight="1" thickBot="1" x14ac:dyDescent="0.25">
      <c r="A20" s="972"/>
      <c r="B20" s="22" t="s">
        <v>6</v>
      </c>
      <c r="C20" s="23" t="s">
        <v>7</v>
      </c>
      <c r="D20" s="24" t="s">
        <v>8</v>
      </c>
      <c r="E20" s="22" t="s">
        <v>6</v>
      </c>
      <c r="F20" s="23" t="s">
        <v>7</v>
      </c>
      <c r="G20" s="24" t="s">
        <v>8</v>
      </c>
      <c r="H20" s="954"/>
      <c r="I20" s="945"/>
      <c r="J20" s="947"/>
      <c r="K20" s="22" t="s">
        <v>6</v>
      </c>
      <c r="L20" s="23" t="s">
        <v>7</v>
      </c>
      <c r="M20" s="25" t="s">
        <v>8</v>
      </c>
      <c r="N20" s="22" t="s">
        <v>6</v>
      </c>
      <c r="O20" s="23" t="s">
        <v>7</v>
      </c>
      <c r="P20" s="25" t="s">
        <v>8</v>
      </c>
      <c r="Q20" s="954"/>
      <c r="R20" s="945"/>
      <c r="S20" s="952"/>
      <c r="T20" s="26" t="s">
        <v>6</v>
      </c>
      <c r="U20" s="27" t="s">
        <v>7</v>
      </c>
      <c r="V20" s="28" t="s">
        <v>8</v>
      </c>
      <c r="W20" s="26" t="s">
        <v>6</v>
      </c>
      <c r="X20" s="27" t="s">
        <v>7</v>
      </c>
      <c r="Y20" s="28" t="s">
        <v>8</v>
      </c>
      <c r="Z20" s="943"/>
      <c r="AA20" s="945"/>
      <c r="AB20" s="952"/>
      <c r="AC20" s="26" t="s">
        <v>6</v>
      </c>
      <c r="AD20" s="27" t="s">
        <v>7</v>
      </c>
      <c r="AE20" s="28" t="s">
        <v>8</v>
      </c>
      <c r="AF20" s="26" t="s">
        <v>6</v>
      </c>
      <c r="AG20" s="27" t="s">
        <v>7</v>
      </c>
      <c r="AH20" s="28" t="s">
        <v>8</v>
      </c>
      <c r="AI20" s="943"/>
      <c r="AJ20" s="945"/>
      <c r="AK20" s="947"/>
      <c r="AL20" s="107">
        <f>$B$7</f>
        <v>2017</v>
      </c>
      <c r="AM20" s="108">
        <f>$E$7</f>
        <v>2016</v>
      </c>
      <c r="AN20" s="109" t="s">
        <v>9</v>
      </c>
    </row>
    <row r="21" spans="1:40" ht="28.15" customHeight="1" thickBot="1" x14ac:dyDescent="0.25">
      <c r="A21" s="92" t="s">
        <v>10</v>
      </c>
      <c r="B21" s="36">
        <f t="shared" ref="B21:G21" si="12">SUM(B22:B25)</f>
        <v>58</v>
      </c>
      <c r="C21" s="37">
        <f t="shared" si="12"/>
        <v>1</v>
      </c>
      <c r="D21" s="38">
        <f t="shared" si="12"/>
        <v>71</v>
      </c>
      <c r="E21" s="39">
        <f t="shared" si="12"/>
        <v>56</v>
      </c>
      <c r="F21" s="39">
        <f t="shared" si="12"/>
        <v>0</v>
      </c>
      <c r="G21" s="40">
        <f t="shared" si="12"/>
        <v>80</v>
      </c>
      <c r="H21" s="41">
        <f t="shared" ref="H21:J25" si="13">IF(E21=0,B21,((B21*100/E21)-100)/100)</f>
        <v>3.5714285714285691E-2</v>
      </c>
      <c r="I21" s="42">
        <f t="shared" si="13"/>
        <v>1</v>
      </c>
      <c r="J21" s="43">
        <f t="shared" si="13"/>
        <v>-0.1125</v>
      </c>
      <c r="K21" s="36">
        <f t="shared" ref="K21:P21" si="14">SUM(K22:K25)</f>
        <v>2</v>
      </c>
      <c r="L21" s="37">
        <f t="shared" si="14"/>
        <v>0</v>
      </c>
      <c r="M21" s="44">
        <f t="shared" si="14"/>
        <v>2</v>
      </c>
      <c r="N21" s="36">
        <f t="shared" si="14"/>
        <v>2</v>
      </c>
      <c r="O21" s="37">
        <f t="shared" si="14"/>
        <v>0</v>
      </c>
      <c r="P21" s="40">
        <f t="shared" si="14"/>
        <v>5</v>
      </c>
      <c r="Q21" s="41">
        <f t="shared" ref="Q21:S25" si="15">IF(N21=0,K21,((K21*100/N21)-100)/100)</f>
        <v>0</v>
      </c>
      <c r="R21" s="45">
        <f t="shared" si="15"/>
        <v>0</v>
      </c>
      <c r="S21" s="46">
        <f t="shared" si="15"/>
        <v>-0.6</v>
      </c>
      <c r="T21" s="36">
        <f t="shared" ref="T21:Y21" si="16">SUM(T22:T25)</f>
        <v>4</v>
      </c>
      <c r="U21" s="37">
        <f t="shared" si="16"/>
        <v>0</v>
      </c>
      <c r="V21" s="40">
        <f t="shared" si="16"/>
        <v>4</v>
      </c>
      <c r="W21" s="36">
        <f t="shared" si="16"/>
        <v>6</v>
      </c>
      <c r="X21" s="37">
        <f t="shared" si="16"/>
        <v>0</v>
      </c>
      <c r="Y21" s="40">
        <f t="shared" si="16"/>
        <v>7</v>
      </c>
      <c r="Z21" s="41">
        <f t="shared" ref="Z21:AB25" si="17">IF(W21=0,T21,((T21*100/W21)-100)/100)</f>
        <v>-0.33333333333333326</v>
      </c>
      <c r="AA21" s="45">
        <f t="shared" si="17"/>
        <v>0</v>
      </c>
      <c r="AB21" s="46">
        <f t="shared" si="17"/>
        <v>-0.42857142857142855</v>
      </c>
      <c r="AC21" s="36">
        <f t="shared" ref="AC21:AH21" si="18">SUM(AC22:AC25)</f>
        <v>9</v>
      </c>
      <c r="AD21" s="37">
        <f t="shared" si="18"/>
        <v>0</v>
      </c>
      <c r="AE21" s="40">
        <f t="shared" si="18"/>
        <v>9</v>
      </c>
      <c r="AF21" s="36">
        <f t="shared" si="18"/>
        <v>7</v>
      </c>
      <c r="AG21" s="37">
        <f t="shared" si="18"/>
        <v>0</v>
      </c>
      <c r="AH21" s="44">
        <f t="shared" si="18"/>
        <v>8</v>
      </c>
      <c r="AI21" s="47">
        <f t="shared" ref="AI21:AK25" si="19">IF(AF21=0,AC21,((AC21*100/AF21)-100)/100)</f>
        <v>0.28571428571428581</v>
      </c>
      <c r="AJ21" s="45">
        <f t="shared" si="19"/>
        <v>0</v>
      </c>
      <c r="AK21" s="48">
        <f t="shared" si="19"/>
        <v>0.125</v>
      </c>
      <c r="AL21" s="49">
        <f t="shared" ref="AL21:AL25" si="20">IF(C21+D21=0,0,C21/(C21+D21))*100</f>
        <v>1.3888888888888888</v>
      </c>
      <c r="AM21" s="50">
        <f t="shared" ref="AM21:AM25" si="21">IF(F21+G21=0,0,F21/(F21+G21))*100</f>
        <v>0</v>
      </c>
      <c r="AN21" s="110">
        <f t="shared" ref="AN21:AN25" si="22">AL21-AM21</f>
        <v>1.3888888888888888</v>
      </c>
    </row>
    <row r="22" spans="1:40" ht="28.15" customHeight="1" x14ac:dyDescent="0.2">
      <c r="A22" s="56" t="s">
        <v>11</v>
      </c>
      <c r="B22" s="57">
        <v>26</v>
      </c>
      <c r="C22" s="58">
        <v>0</v>
      </c>
      <c r="D22" s="59">
        <v>33</v>
      </c>
      <c r="E22" s="60">
        <v>21</v>
      </c>
      <c r="F22" s="61">
        <v>0</v>
      </c>
      <c r="G22" s="62">
        <v>31</v>
      </c>
      <c r="H22" s="63">
        <f t="shared" si="13"/>
        <v>0.23809523809523811</v>
      </c>
      <c r="I22" s="33">
        <f t="shared" si="13"/>
        <v>0</v>
      </c>
      <c r="J22" s="34">
        <f t="shared" si="13"/>
        <v>6.4516129032258077E-2</v>
      </c>
      <c r="K22" s="60">
        <v>0</v>
      </c>
      <c r="L22" s="64">
        <v>0</v>
      </c>
      <c r="M22" s="62">
        <v>0</v>
      </c>
      <c r="N22" s="60">
        <v>1</v>
      </c>
      <c r="O22" s="61">
        <v>0</v>
      </c>
      <c r="P22" s="62">
        <v>1</v>
      </c>
      <c r="Q22" s="63">
        <f t="shared" si="15"/>
        <v>-1</v>
      </c>
      <c r="R22" s="33">
        <f t="shared" si="15"/>
        <v>0</v>
      </c>
      <c r="S22" s="34">
        <f t="shared" si="15"/>
        <v>-1</v>
      </c>
      <c r="T22" s="60">
        <v>0</v>
      </c>
      <c r="U22" s="64">
        <v>0</v>
      </c>
      <c r="V22" s="62">
        <v>0</v>
      </c>
      <c r="W22" s="60">
        <v>2</v>
      </c>
      <c r="X22" s="61">
        <v>0</v>
      </c>
      <c r="Y22" s="62">
        <v>3</v>
      </c>
      <c r="Z22" s="63">
        <f t="shared" si="17"/>
        <v>-1</v>
      </c>
      <c r="AA22" s="33">
        <f t="shared" si="17"/>
        <v>0</v>
      </c>
      <c r="AB22" s="34">
        <f t="shared" si="17"/>
        <v>-1</v>
      </c>
      <c r="AC22" s="60">
        <v>2</v>
      </c>
      <c r="AD22" s="64">
        <v>0</v>
      </c>
      <c r="AE22" s="62">
        <v>2</v>
      </c>
      <c r="AF22" s="60">
        <v>4</v>
      </c>
      <c r="AG22" s="61">
        <v>0</v>
      </c>
      <c r="AH22" s="62">
        <v>5</v>
      </c>
      <c r="AI22" s="63">
        <f t="shared" si="19"/>
        <v>-0.5</v>
      </c>
      <c r="AJ22" s="33">
        <f t="shared" si="19"/>
        <v>0</v>
      </c>
      <c r="AK22" s="34">
        <f t="shared" si="19"/>
        <v>-0.6</v>
      </c>
      <c r="AL22" s="65">
        <f t="shared" si="20"/>
        <v>0</v>
      </c>
      <c r="AM22" s="66">
        <f t="shared" si="21"/>
        <v>0</v>
      </c>
      <c r="AN22" s="91">
        <f t="shared" si="22"/>
        <v>0</v>
      </c>
    </row>
    <row r="23" spans="1:40" ht="28.15" customHeight="1" x14ac:dyDescent="0.2">
      <c r="A23" s="68" t="s">
        <v>12</v>
      </c>
      <c r="B23" s="69">
        <v>10</v>
      </c>
      <c r="C23" s="70">
        <v>0</v>
      </c>
      <c r="D23" s="71">
        <v>11</v>
      </c>
      <c r="E23" s="69">
        <v>16</v>
      </c>
      <c r="F23" s="72">
        <v>0</v>
      </c>
      <c r="G23" s="71">
        <v>20</v>
      </c>
      <c r="H23" s="73">
        <f t="shared" si="13"/>
        <v>-0.375</v>
      </c>
      <c r="I23" s="45">
        <f t="shared" si="13"/>
        <v>0</v>
      </c>
      <c r="J23" s="48">
        <f t="shared" si="13"/>
        <v>-0.45</v>
      </c>
      <c r="K23" s="69">
        <v>1</v>
      </c>
      <c r="L23" s="70">
        <v>0</v>
      </c>
      <c r="M23" s="71">
        <v>1</v>
      </c>
      <c r="N23" s="69">
        <v>0</v>
      </c>
      <c r="O23" s="72">
        <v>0</v>
      </c>
      <c r="P23" s="71">
        <v>0</v>
      </c>
      <c r="Q23" s="73">
        <f t="shared" si="15"/>
        <v>1</v>
      </c>
      <c r="R23" s="45">
        <f t="shared" si="15"/>
        <v>0</v>
      </c>
      <c r="S23" s="48">
        <f t="shared" si="15"/>
        <v>1</v>
      </c>
      <c r="T23" s="69">
        <v>0</v>
      </c>
      <c r="U23" s="70">
        <v>0</v>
      </c>
      <c r="V23" s="71">
        <v>0</v>
      </c>
      <c r="W23" s="69">
        <v>2</v>
      </c>
      <c r="X23" s="72">
        <v>0</v>
      </c>
      <c r="Y23" s="71">
        <v>2</v>
      </c>
      <c r="Z23" s="73">
        <f t="shared" si="17"/>
        <v>-1</v>
      </c>
      <c r="AA23" s="45">
        <f t="shared" si="17"/>
        <v>0</v>
      </c>
      <c r="AB23" s="48">
        <f t="shared" si="17"/>
        <v>-1</v>
      </c>
      <c r="AC23" s="69">
        <v>1</v>
      </c>
      <c r="AD23" s="70">
        <v>0</v>
      </c>
      <c r="AE23" s="71">
        <v>1</v>
      </c>
      <c r="AF23" s="69">
        <v>1</v>
      </c>
      <c r="AG23" s="72">
        <v>0</v>
      </c>
      <c r="AH23" s="71">
        <v>1</v>
      </c>
      <c r="AI23" s="73">
        <f t="shared" si="19"/>
        <v>0</v>
      </c>
      <c r="AJ23" s="45">
        <f t="shared" si="19"/>
        <v>0</v>
      </c>
      <c r="AK23" s="48">
        <f t="shared" si="19"/>
        <v>0</v>
      </c>
      <c r="AL23" s="74">
        <f t="shared" si="20"/>
        <v>0</v>
      </c>
      <c r="AM23" s="75">
        <f t="shared" si="21"/>
        <v>0</v>
      </c>
      <c r="AN23" s="98">
        <f t="shared" si="22"/>
        <v>0</v>
      </c>
    </row>
    <row r="24" spans="1:40" ht="28.15" customHeight="1" x14ac:dyDescent="0.2">
      <c r="A24" s="68" t="s">
        <v>13</v>
      </c>
      <c r="B24" s="69">
        <v>9</v>
      </c>
      <c r="C24" s="70">
        <v>0</v>
      </c>
      <c r="D24" s="71">
        <v>9</v>
      </c>
      <c r="E24" s="69">
        <v>5</v>
      </c>
      <c r="F24" s="72">
        <v>0</v>
      </c>
      <c r="G24" s="71">
        <v>6</v>
      </c>
      <c r="H24" s="73">
        <f t="shared" si="13"/>
        <v>0.8</v>
      </c>
      <c r="I24" s="45">
        <f t="shared" si="13"/>
        <v>0</v>
      </c>
      <c r="J24" s="48">
        <f t="shared" si="13"/>
        <v>0.5</v>
      </c>
      <c r="K24" s="69">
        <v>0</v>
      </c>
      <c r="L24" s="70">
        <v>0</v>
      </c>
      <c r="M24" s="71">
        <v>0</v>
      </c>
      <c r="N24" s="69">
        <v>0</v>
      </c>
      <c r="O24" s="72">
        <v>0</v>
      </c>
      <c r="P24" s="71">
        <v>0</v>
      </c>
      <c r="Q24" s="73">
        <f t="shared" si="15"/>
        <v>0</v>
      </c>
      <c r="R24" s="45">
        <f t="shared" si="15"/>
        <v>0</v>
      </c>
      <c r="S24" s="48">
        <f t="shared" si="15"/>
        <v>0</v>
      </c>
      <c r="T24" s="69">
        <v>3</v>
      </c>
      <c r="U24" s="70">
        <v>0</v>
      </c>
      <c r="V24" s="71">
        <v>3</v>
      </c>
      <c r="W24" s="69">
        <v>0</v>
      </c>
      <c r="X24" s="72">
        <v>0</v>
      </c>
      <c r="Y24" s="71">
        <v>0</v>
      </c>
      <c r="Z24" s="73">
        <f t="shared" si="17"/>
        <v>3</v>
      </c>
      <c r="AA24" s="45">
        <f t="shared" si="17"/>
        <v>0</v>
      </c>
      <c r="AB24" s="48">
        <f t="shared" si="17"/>
        <v>3</v>
      </c>
      <c r="AC24" s="69">
        <v>4</v>
      </c>
      <c r="AD24" s="70">
        <v>0</v>
      </c>
      <c r="AE24" s="71">
        <v>4</v>
      </c>
      <c r="AF24" s="69">
        <v>0</v>
      </c>
      <c r="AG24" s="72">
        <v>0</v>
      </c>
      <c r="AH24" s="71">
        <v>0</v>
      </c>
      <c r="AI24" s="73">
        <f t="shared" si="19"/>
        <v>4</v>
      </c>
      <c r="AJ24" s="45">
        <f t="shared" si="19"/>
        <v>0</v>
      </c>
      <c r="AK24" s="48">
        <f t="shared" si="19"/>
        <v>4</v>
      </c>
      <c r="AL24" s="74">
        <f t="shared" si="20"/>
        <v>0</v>
      </c>
      <c r="AM24" s="75">
        <f t="shared" si="21"/>
        <v>0</v>
      </c>
      <c r="AN24" s="98">
        <f t="shared" si="22"/>
        <v>0</v>
      </c>
    </row>
    <row r="25" spans="1:40" ht="28.15" customHeight="1" thickBot="1" x14ac:dyDescent="0.25">
      <c r="A25" s="52" t="s">
        <v>14</v>
      </c>
      <c r="B25" s="77">
        <v>13</v>
      </c>
      <c r="C25" s="78">
        <v>1</v>
      </c>
      <c r="D25" s="79">
        <v>18</v>
      </c>
      <c r="E25" s="77">
        <v>14</v>
      </c>
      <c r="F25" s="80">
        <v>0</v>
      </c>
      <c r="G25" s="79">
        <v>23</v>
      </c>
      <c r="H25" s="81">
        <f t="shared" si="13"/>
        <v>-7.1428571428571383E-2</v>
      </c>
      <c r="I25" s="54">
        <f t="shared" si="13"/>
        <v>1</v>
      </c>
      <c r="J25" s="55">
        <f t="shared" si="13"/>
        <v>-0.21739130434782608</v>
      </c>
      <c r="K25" s="77">
        <v>1</v>
      </c>
      <c r="L25" s="78">
        <v>0</v>
      </c>
      <c r="M25" s="79">
        <v>1</v>
      </c>
      <c r="N25" s="77">
        <v>1</v>
      </c>
      <c r="O25" s="80">
        <v>0</v>
      </c>
      <c r="P25" s="79">
        <v>4</v>
      </c>
      <c r="Q25" s="81">
        <f t="shared" si="15"/>
        <v>0</v>
      </c>
      <c r="R25" s="54">
        <f t="shared" si="15"/>
        <v>0</v>
      </c>
      <c r="S25" s="55">
        <f t="shared" si="15"/>
        <v>-0.75</v>
      </c>
      <c r="T25" s="77">
        <v>1</v>
      </c>
      <c r="U25" s="78">
        <v>0</v>
      </c>
      <c r="V25" s="79">
        <v>1</v>
      </c>
      <c r="W25" s="77">
        <v>2</v>
      </c>
      <c r="X25" s="80">
        <v>0</v>
      </c>
      <c r="Y25" s="79">
        <v>2</v>
      </c>
      <c r="Z25" s="81">
        <f t="shared" si="17"/>
        <v>-0.5</v>
      </c>
      <c r="AA25" s="54">
        <f t="shared" si="17"/>
        <v>0</v>
      </c>
      <c r="AB25" s="55">
        <f t="shared" si="17"/>
        <v>-0.5</v>
      </c>
      <c r="AC25" s="77">
        <v>2</v>
      </c>
      <c r="AD25" s="78">
        <v>0</v>
      </c>
      <c r="AE25" s="79">
        <v>2</v>
      </c>
      <c r="AF25" s="77">
        <v>2</v>
      </c>
      <c r="AG25" s="80">
        <v>0</v>
      </c>
      <c r="AH25" s="79">
        <v>2</v>
      </c>
      <c r="AI25" s="81">
        <f t="shared" si="19"/>
        <v>0</v>
      </c>
      <c r="AJ25" s="54">
        <f t="shared" si="19"/>
        <v>0</v>
      </c>
      <c r="AK25" s="55">
        <f t="shared" si="19"/>
        <v>0</v>
      </c>
      <c r="AL25" s="82">
        <f t="shared" si="20"/>
        <v>5.2631578947368416</v>
      </c>
      <c r="AM25" s="83">
        <f t="shared" si="21"/>
        <v>0</v>
      </c>
      <c r="AN25" s="104">
        <f t="shared" si="22"/>
        <v>5.2631578947368416</v>
      </c>
    </row>
    <row r="26" spans="1:40" ht="28.15" customHeight="1" x14ac:dyDescent="0.3">
      <c r="E26" s="112"/>
    </row>
    <row r="27" spans="1:40" ht="28.15" customHeight="1" x14ac:dyDescent="0.3"/>
    <row r="28" spans="1:40" ht="28.15" customHeight="1" x14ac:dyDescent="0.3"/>
    <row r="29" spans="1:40" ht="28.15" customHeight="1" x14ac:dyDescent="0.3"/>
    <row r="30" spans="1:40" ht="28.15" customHeight="1" x14ac:dyDescent="0.3"/>
    <row r="31" spans="1:40" ht="28.15" customHeight="1" x14ac:dyDescent="0.3"/>
    <row r="32" spans="1:40" ht="28.15" customHeight="1" x14ac:dyDescent="0.3"/>
    <row r="33" spans="1:40" ht="28.15" customHeight="1" x14ac:dyDescent="0.3"/>
    <row r="34" spans="1:40" ht="28.15" customHeight="1" x14ac:dyDescent="0.3"/>
    <row r="35" spans="1:40" ht="28.15" customHeight="1" x14ac:dyDescent="0.3"/>
    <row r="36" spans="1:40" ht="28.15" customHeight="1" x14ac:dyDescent="0.3"/>
    <row r="37" spans="1:40" ht="28.15" customHeight="1" x14ac:dyDescent="0.3"/>
    <row r="38" spans="1:40" s="85" customFormat="1" ht="28.15" customHeight="1" x14ac:dyDescent="0.3">
      <c r="A38" s="111"/>
      <c r="B38" s="1"/>
      <c r="C38" s="1"/>
      <c r="D38" s="1"/>
      <c r="E38" s="1"/>
      <c r="F38" s="1"/>
      <c r="G38" s="1"/>
      <c r="H38" s="1"/>
      <c r="I38" s="1"/>
      <c r="J38" s="1"/>
      <c r="K38" s="113"/>
      <c r="L38" s="113"/>
      <c r="M38" s="113"/>
      <c r="N38" s="113"/>
      <c r="O38" s="113"/>
      <c r="P38" s="11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s="85" customFormat="1" ht="28.15" customHeight="1" x14ac:dyDescent="0.3">
      <c r="A39" s="111"/>
      <c r="B39" s="1"/>
      <c r="C39" s="1"/>
      <c r="D39" s="1"/>
      <c r="E39" s="1"/>
      <c r="F39" s="1"/>
      <c r="G39" s="1"/>
      <c r="H39" s="1"/>
      <c r="I39" s="1"/>
      <c r="J39" s="1"/>
      <c r="K39" s="113"/>
      <c r="L39" s="113"/>
      <c r="M39" s="113"/>
      <c r="N39" s="113"/>
      <c r="O39" s="113"/>
      <c r="P39" s="11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s="85" customFormat="1" ht="28.15" customHeight="1" x14ac:dyDescent="0.3">
      <c r="A40" s="111"/>
      <c r="B40" s="1"/>
      <c r="C40" s="1"/>
      <c r="D40" s="1"/>
      <c r="E40" s="1"/>
      <c r="F40" s="1"/>
      <c r="G40" s="1"/>
      <c r="H40" s="1"/>
      <c r="I40" s="1"/>
      <c r="J40" s="1"/>
      <c r="K40" s="113"/>
      <c r="L40" s="113"/>
      <c r="M40" s="113"/>
      <c r="N40" s="113"/>
      <c r="O40" s="113"/>
      <c r="P40" s="11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s="85" customFormat="1" ht="28.15" customHeight="1" x14ac:dyDescent="0.3">
      <c r="A41" s="111"/>
      <c r="B41" s="1"/>
      <c r="C41" s="1"/>
      <c r="D41" s="1"/>
      <c r="E41" s="1"/>
      <c r="F41" s="1"/>
      <c r="G41" s="1"/>
      <c r="H41" s="1"/>
      <c r="I41" s="1"/>
      <c r="J41" s="1"/>
      <c r="K41" s="113"/>
      <c r="L41" s="113"/>
      <c r="M41" s="113"/>
      <c r="N41" s="113"/>
      <c r="O41" s="113"/>
      <c r="P41" s="113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s="85" customFormat="1" ht="28.15" customHeight="1" x14ac:dyDescent="0.3">
      <c r="A42" s="111"/>
      <c r="B42" s="1"/>
      <c r="C42" s="1"/>
      <c r="D42" s="1"/>
      <c r="E42" s="1"/>
      <c r="F42" s="1"/>
      <c r="G42" s="1"/>
      <c r="H42" s="1"/>
      <c r="I42" s="1"/>
      <c r="J42" s="1"/>
      <c r="K42" s="113"/>
      <c r="L42" s="113"/>
      <c r="M42" s="113"/>
      <c r="N42" s="113"/>
      <c r="O42" s="113"/>
      <c r="P42" s="113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s="85" customFormat="1" ht="28.15" customHeight="1" x14ac:dyDescent="0.3">
      <c r="A43" s="111"/>
      <c r="B43" s="1"/>
      <c r="C43" s="1"/>
      <c r="D43" s="1"/>
      <c r="E43" s="1"/>
      <c r="F43" s="1"/>
      <c r="G43" s="1"/>
      <c r="H43" s="1"/>
      <c r="I43" s="1"/>
      <c r="J43" s="1"/>
      <c r="K43" s="113"/>
      <c r="L43" s="113"/>
      <c r="M43" s="113"/>
      <c r="N43" s="113"/>
      <c r="O43" s="113"/>
      <c r="P43" s="11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s="85" customFormat="1" ht="28.15" customHeight="1" x14ac:dyDescent="0.3">
      <c r="A44" s="111"/>
      <c r="B44" s="1"/>
      <c r="C44" s="1"/>
      <c r="D44" s="1"/>
      <c r="E44" s="1"/>
      <c r="F44" s="1"/>
      <c r="G44" s="1"/>
      <c r="H44" s="1"/>
      <c r="I44" s="1"/>
      <c r="J44" s="1"/>
      <c r="K44" s="113"/>
      <c r="L44" s="113"/>
      <c r="M44" s="113"/>
      <c r="N44" s="113"/>
      <c r="O44" s="113"/>
      <c r="P44" s="11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s="85" customFormat="1" ht="28.15" customHeight="1" x14ac:dyDescent="0.3">
      <c r="A45" s="111"/>
      <c r="B45" s="1"/>
      <c r="C45" s="1"/>
      <c r="D45" s="1"/>
      <c r="E45" s="1"/>
      <c r="F45" s="1"/>
      <c r="G45" s="1"/>
      <c r="H45" s="1"/>
      <c r="I45" s="1"/>
      <c r="J45" s="1"/>
      <c r="K45" s="113"/>
      <c r="L45" s="113"/>
      <c r="M45" s="113"/>
      <c r="N45" s="113"/>
      <c r="O45" s="113"/>
      <c r="P45" s="11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30.75" customHeight="1" x14ac:dyDescent="0.3"/>
    <row r="47" spans="1:40" ht="16.5" customHeight="1" x14ac:dyDescent="0.3"/>
    <row r="48" spans="1:40" ht="23.25" hidden="1" customHeight="1" x14ac:dyDescent="0.3"/>
    <row r="49" spans="1:40" ht="3.75" hidden="1" customHeight="1" thickBot="1" x14ac:dyDescent="0.3"/>
    <row r="50" spans="1:40" s="105" customFormat="1" ht="30.75" customHeight="1" x14ac:dyDescent="0.3">
      <c r="A50" s="111"/>
      <c r="B50" s="1"/>
      <c r="C50" s="1"/>
      <c r="D50" s="1"/>
      <c r="E50" s="1"/>
      <c r="F50" s="1"/>
      <c r="G50" s="1"/>
      <c r="H50" s="1"/>
      <c r="I50" s="1"/>
      <c r="J50" s="1"/>
      <c r="K50" s="113"/>
      <c r="L50" s="113"/>
      <c r="M50" s="113"/>
      <c r="N50" s="113"/>
      <c r="O50" s="113"/>
      <c r="P50" s="11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s="106" customFormat="1" ht="24.95" customHeight="1" x14ac:dyDescent="0.3">
      <c r="A51" s="111"/>
      <c r="B51" s="1"/>
      <c r="C51" s="1"/>
      <c r="D51" s="1"/>
      <c r="E51" s="1"/>
      <c r="F51" s="1"/>
      <c r="G51" s="1"/>
      <c r="H51" s="1"/>
      <c r="I51" s="1"/>
      <c r="J51" s="1"/>
      <c r="K51" s="113"/>
      <c r="L51" s="113"/>
      <c r="M51" s="113"/>
      <c r="N51" s="113"/>
      <c r="O51" s="113"/>
      <c r="P51" s="11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s="105" customFormat="1" ht="24.95" customHeight="1" x14ac:dyDescent="0.3">
      <c r="A52" s="111"/>
      <c r="B52" s="1"/>
      <c r="C52" s="1"/>
      <c r="D52" s="1"/>
      <c r="E52" s="1"/>
      <c r="F52" s="1"/>
      <c r="G52" s="1"/>
      <c r="H52" s="1"/>
      <c r="I52" s="1"/>
      <c r="J52" s="1"/>
      <c r="K52" s="113"/>
      <c r="L52" s="113"/>
      <c r="M52" s="113"/>
      <c r="N52" s="113"/>
      <c r="O52" s="113"/>
      <c r="P52" s="11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30.75" customHeight="1" x14ac:dyDescent="0.3"/>
    <row r="54" spans="1:40" ht="30.75" customHeight="1" x14ac:dyDescent="0.3"/>
    <row r="55" spans="1:40" ht="30.75" customHeight="1" x14ac:dyDescent="0.3"/>
    <row r="56" spans="1:40" s="7" customFormat="1" ht="26.25" customHeight="1" x14ac:dyDescent="0.3">
      <c r="A56" s="111"/>
      <c r="B56" s="1"/>
      <c r="C56" s="1"/>
      <c r="D56" s="1"/>
      <c r="E56" s="1"/>
      <c r="F56" s="1"/>
      <c r="G56" s="1"/>
      <c r="H56" s="1"/>
      <c r="I56" s="1"/>
      <c r="J56" s="1"/>
      <c r="K56" s="113"/>
      <c r="L56" s="113"/>
      <c r="M56" s="113"/>
      <c r="N56" s="113"/>
      <c r="O56" s="113"/>
      <c r="P56" s="11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26.25" customHeight="1" x14ac:dyDescent="0.3"/>
    <row r="58" spans="1:40" ht="26.25" customHeight="1" x14ac:dyDescent="0.3"/>
    <row r="59" spans="1:40" ht="26.25" customHeight="1" x14ac:dyDescent="0.3"/>
    <row r="60" spans="1:40" ht="26.25" customHeight="1" x14ac:dyDescent="0.3"/>
    <row r="61" spans="1:40" ht="26.25" customHeight="1" x14ac:dyDescent="0.3"/>
    <row r="62" spans="1:40" ht="26.25" customHeight="1" x14ac:dyDescent="0.3"/>
    <row r="63" spans="1:40" ht="26.25" customHeight="1" x14ac:dyDescent="0.3"/>
    <row r="64" spans="1:40" ht="26.25" customHeight="1" x14ac:dyDescent="0.3"/>
    <row r="65" ht="26.25" customHeight="1" x14ac:dyDescent="0.3"/>
    <row r="66" ht="26.25" customHeight="1" x14ac:dyDescent="0.3"/>
    <row r="67" ht="26.25" customHeight="1" x14ac:dyDescent="0.3"/>
    <row r="68" ht="26.25" customHeight="1" x14ac:dyDescent="0.3"/>
    <row r="69" ht="26.25" customHeight="1" x14ac:dyDescent="0.3"/>
    <row r="70" ht="26.25" customHeight="1" x14ac:dyDescent="0.3"/>
    <row r="71" ht="26.25" customHeight="1" x14ac:dyDescent="0.3"/>
    <row r="72" ht="26.25" customHeight="1" x14ac:dyDescent="0.3"/>
    <row r="73" ht="26.25" customHeight="1" x14ac:dyDescent="0.3"/>
    <row r="74" ht="26.25" customHeight="1" x14ac:dyDescent="0.3"/>
    <row r="75" ht="26.25" customHeight="1" x14ac:dyDescent="0.3"/>
    <row r="76" ht="26.25" customHeight="1" x14ac:dyDescent="0.3"/>
    <row r="77" ht="26.25" customHeight="1" x14ac:dyDescent="0.3"/>
    <row r="78" ht="26.25" customHeight="1" x14ac:dyDescent="0.3"/>
    <row r="79" ht="26.25" customHeight="1" x14ac:dyDescent="0.3"/>
    <row r="80" ht="26.25" customHeight="1" x14ac:dyDescent="0.3"/>
    <row r="81" spans="1:40" ht="26.25" customHeight="1" x14ac:dyDescent="0.3"/>
    <row r="82" spans="1:40" s="85" customFormat="1" ht="26.25" customHeight="1" x14ac:dyDescent="0.3">
      <c r="A82" s="111"/>
      <c r="B82" s="1"/>
      <c r="C82" s="1"/>
      <c r="D82" s="1"/>
      <c r="E82" s="1"/>
      <c r="F82" s="1"/>
      <c r="G82" s="1"/>
      <c r="H82" s="1"/>
      <c r="I82" s="1"/>
      <c r="J82" s="1"/>
      <c r="K82" s="113"/>
      <c r="L82" s="113"/>
      <c r="M82" s="113"/>
      <c r="N82" s="113"/>
      <c r="O82" s="113"/>
      <c r="P82" s="11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s="85" customFormat="1" ht="26.25" customHeight="1" x14ac:dyDescent="0.3">
      <c r="A83" s="111"/>
      <c r="B83" s="1"/>
      <c r="C83" s="1"/>
      <c r="D83" s="1"/>
      <c r="E83" s="1"/>
      <c r="F83" s="1"/>
      <c r="G83" s="1"/>
      <c r="H83" s="1"/>
      <c r="I83" s="1"/>
      <c r="J83" s="1"/>
      <c r="K83" s="113"/>
      <c r="L83" s="113"/>
      <c r="M83" s="113"/>
      <c r="N83" s="113"/>
      <c r="O83" s="113"/>
      <c r="P83" s="11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s="85" customFormat="1" ht="26.25" customHeight="1" x14ac:dyDescent="0.3">
      <c r="A84" s="111"/>
      <c r="B84" s="1"/>
      <c r="C84" s="1"/>
      <c r="D84" s="1"/>
      <c r="E84" s="1"/>
      <c r="F84" s="1"/>
      <c r="G84" s="1"/>
      <c r="H84" s="1"/>
      <c r="I84" s="1"/>
      <c r="J84" s="1"/>
      <c r="K84" s="113"/>
      <c r="L84" s="113"/>
      <c r="M84" s="113"/>
      <c r="N84" s="113"/>
      <c r="O84" s="113"/>
      <c r="P84" s="11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s="85" customFormat="1" ht="26.25" customHeight="1" x14ac:dyDescent="0.3">
      <c r="A85" s="111"/>
      <c r="B85" s="1"/>
      <c r="C85" s="1"/>
      <c r="D85" s="1"/>
      <c r="E85" s="1"/>
      <c r="F85" s="1"/>
      <c r="G85" s="1"/>
      <c r="H85" s="1"/>
      <c r="I85" s="1"/>
      <c r="J85" s="1"/>
      <c r="K85" s="113"/>
      <c r="L85" s="113"/>
      <c r="M85" s="113"/>
      <c r="N85" s="113"/>
      <c r="O85" s="113"/>
      <c r="P85" s="11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s="85" customFormat="1" ht="26.25" customHeight="1" x14ac:dyDescent="0.3">
      <c r="A86" s="111"/>
      <c r="B86" s="1"/>
      <c r="C86" s="1"/>
      <c r="D86" s="1"/>
      <c r="E86" s="1"/>
      <c r="F86" s="1"/>
      <c r="G86" s="1"/>
      <c r="H86" s="1"/>
      <c r="I86" s="1"/>
      <c r="J86" s="1"/>
      <c r="K86" s="113"/>
      <c r="L86" s="113"/>
      <c r="M86" s="113"/>
      <c r="N86" s="113"/>
      <c r="O86" s="113"/>
      <c r="P86" s="11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s="85" customFormat="1" ht="26.25" customHeight="1" x14ac:dyDescent="0.3">
      <c r="A87" s="111"/>
      <c r="B87" s="1"/>
      <c r="C87" s="1"/>
      <c r="D87" s="1"/>
      <c r="E87" s="1"/>
      <c r="F87" s="1"/>
      <c r="G87" s="1"/>
      <c r="H87" s="1"/>
      <c r="I87" s="1"/>
      <c r="J87" s="1"/>
      <c r="K87" s="113"/>
      <c r="L87" s="113"/>
      <c r="M87" s="113"/>
      <c r="N87" s="113"/>
      <c r="O87" s="113"/>
      <c r="P87" s="11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s="85" customFormat="1" ht="26.25" customHeight="1" x14ac:dyDescent="0.3">
      <c r="A88" s="111"/>
      <c r="B88" s="1"/>
      <c r="C88" s="1"/>
      <c r="D88" s="1"/>
      <c r="E88" s="1"/>
      <c r="F88" s="1"/>
      <c r="G88" s="1"/>
      <c r="H88" s="1"/>
      <c r="I88" s="1"/>
      <c r="J88" s="1"/>
      <c r="K88" s="113"/>
      <c r="L88" s="113"/>
      <c r="M88" s="113"/>
      <c r="N88" s="113"/>
      <c r="O88" s="113"/>
      <c r="P88" s="11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85" customFormat="1" ht="26.25" customHeight="1" x14ac:dyDescent="0.3">
      <c r="A89" s="111"/>
      <c r="B89" s="1"/>
      <c r="C89" s="1"/>
      <c r="D89" s="1"/>
      <c r="E89" s="1"/>
      <c r="F89" s="1"/>
      <c r="G89" s="1"/>
      <c r="H89" s="1"/>
      <c r="I89" s="1"/>
      <c r="J89" s="1"/>
      <c r="K89" s="113"/>
      <c r="L89" s="113"/>
      <c r="M89" s="113"/>
      <c r="N89" s="113"/>
      <c r="O89" s="113"/>
      <c r="P89" s="11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8" customHeight="1" x14ac:dyDescent="0.3"/>
  </sheetData>
  <dataConsolidate/>
  <mergeCells count="66">
    <mergeCell ref="A1:AN1"/>
    <mergeCell ref="A2:AN2"/>
    <mergeCell ref="Y4:AN4"/>
    <mergeCell ref="A6:A8"/>
    <mergeCell ref="B6:G6"/>
    <mergeCell ref="H6:J6"/>
    <mergeCell ref="K6:P6"/>
    <mergeCell ref="Q6:S6"/>
    <mergeCell ref="T6:Y6"/>
    <mergeCell ref="Z6:AB6"/>
    <mergeCell ref="Z7:Z8"/>
    <mergeCell ref="AC6:AH6"/>
    <mergeCell ref="AI6:AK6"/>
    <mergeCell ref="AL6:AN7"/>
    <mergeCell ref="B7:D7"/>
    <mergeCell ref="E7:G7"/>
    <mergeCell ref="H7:H8"/>
    <mergeCell ref="I7:I8"/>
    <mergeCell ref="J7:J8"/>
    <mergeCell ref="K7:M7"/>
    <mergeCell ref="N7:P7"/>
    <mergeCell ref="A18:A20"/>
    <mergeCell ref="B18:G18"/>
    <mergeCell ref="H18:J18"/>
    <mergeCell ref="K18:P18"/>
    <mergeCell ref="Q18:S18"/>
    <mergeCell ref="AK7:AK8"/>
    <mergeCell ref="A14:AN14"/>
    <mergeCell ref="A15:AN15"/>
    <mergeCell ref="Y17:AN17"/>
    <mergeCell ref="AA7:AA8"/>
    <mergeCell ref="AB7:AB8"/>
    <mergeCell ref="AC7:AE7"/>
    <mergeCell ref="AF7:AH7"/>
    <mergeCell ref="AI7:AI8"/>
    <mergeCell ref="AJ7:AJ8"/>
    <mergeCell ref="Q7:Q8"/>
    <mergeCell ref="R7:R8"/>
    <mergeCell ref="S7:S8"/>
    <mergeCell ref="T7:V7"/>
    <mergeCell ref="W7:Y7"/>
    <mergeCell ref="B19:D19"/>
    <mergeCell ref="E19:G19"/>
    <mergeCell ref="H19:H20"/>
    <mergeCell ref="I19:I20"/>
    <mergeCell ref="J19:J20"/>
    <mergeCell ref="T18:Y18"/>
    <mergeCell ref="Z18:AB18"/>
    <mergeCell ref="AC18:AH18"/>
    <mergeCell ref="AI18:AK18"/>
    <mergeCell ref="AL18:AN19"/>
    <mergeCell ref="AI19:AI20"/>
    <mergeCell ref="AJ19:AJ20"/>
    <mergeCell ref="AK19:AK20"/>
    <mergeCell ref="W19:Y19"/>
    <mergeCell ref="Z19:Z20"/>
    <mergeCell ref="AA19:AA20"/>
    <mergeCell ref="AB19:AB20"/>
    <mergeCell ref="AC19:AE19"/>
    <mergeCell ref="AF19:AH19"/>
    <mergeCell ref="K19:M19"/>
    <mergeCell ref="N19:P19"/>
    <mergeCell ref="Q19:Q20"/>
    <mergeCell ref="R19:R20"/>
    <mergeCell ref="S19:S20"/>
    <mergeCell ref="T19:V19"/>
  </mergeCells>
  <conditionalFormatting sqref="AN9:AN13 AI9:AK13 Z9:AB13 Q9:S13 H9:J13 AN21:AN25 H21:J25 Q21:S25 Z21:AB25 AI21:AK25">
    <cfRule type="cellIs" dxfId="92" priority="3" stopIfTrue="1" operator="greaterThan">
      <formula>0</formula>
    </cfRule>
  </conditionalFormatting>
  <conditionalFormatting sqref="AL9:AL13 AL21:AL25">
    <cfRule type="cellIs" dxfId="91" priority="4" stopIfTrue="1" operator="greaterThan">
      <formula>#REF!</formula>
    </cfRule>
  </conditionalFormatting>
  <conditionalFormatting sqref="AM9:AM13 AM21:AM25">
    <cfRule type="cellIs" dxfId="90" priority="5" stopIfTrue="1" operator="greaterThan">
      <formula>#REF!</formula>
    </cfRule>
  </conditionalFormatting>
  <conditionalFormatting sqref="K22:P25 T22:Y25 AC22:AH25 B22:G25 K10:P13 B10:G13 AC10:AH13 T10:Y13">
    <cfRule type="cellIs" dxfId="89" priority="6" stopIfTrue="1" operator="equal">
      <formula>0</formula>
    </cfRule>
  </conditionalFormatting>
  <conditionalFormatting sqref="B9:AN13 B21:AN25">
    <cfRule type="cellIs" dxfId="88" priority="1" operator="equal">
      <formula>0</formula>
    </cfRule>
  </conditionalFormatting>
  <printOptions horizontalCentered="1"/>
  <pageMargins left="0.19685039370078741" right="0.23622047244094491" top="0.59055118110236227" bottom="0.31496062992125984" header="0.27559055118110237" footer="0.15748031496062992"/>
  <pageSetup paperSize="9" scale="44" orientation="landscape" r:id="rId1"/>
  <headerFooter alignWithMargins="0">
    <oddFooter>&amp;R&amp;"Arial Cyr,полужирный курсив"&amp;16Таблица № 1   Страница &amp;P из &amp;N</oddFooter>
  </headerFooter>
  <rowBreaks count="1" manualBreakCount="1">
    <brk id="13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23"/>
  <sheetViews>
    <sheetView view="pageBreakPreview" zoomScale="35" zoomScaleNormal="50" zoomScaleSheetLayoutView="35" workbookViewId="0">
      <pane xSplit="1" ySplit="6" topLeftCell="B7" activePane="bottomRight" state="frozen"/>
      <selection activeCell="N22" sqref="N22"/>
      <selection pane="topRight" activeCell="N22" sqref="N22"/>
      <selection pane="bottomLeft" activeCell="N22" sqref="N22"/>
      <selection pane="bottomRight" activeCell="AT3" sqref="AT3:BH3"/>
    </sheetView>
  </sheetViews>
  <sheetFormatPr defaultColWidth="9.140625" defaultRowHeight="12.75" x14ac:dyDescent="0.2"/>
  <cols>
    <col min="1" max="1" width="55" style="153" customWidth="1"/>
    <col min="2" max="3" width="14.5703125" style="117" customWidth="1"/>
    <col min="4" max="4" width="12.28515625" style="117" customWidth="1"/>
    <col min="5" max="6" width="12" style="117" customWidth="1"/>
    <col min="7" max="7" width="13.42578125" style="117" customWidth="1"/>
    <col min="8" max="9" width="9.7109375" style="117" customWidth="1"/>
    <col min="10" max="10" width="13.42578125" style="117" customWidth="1"/>
    <col min="11" max="12" width="9.7109375" style="117" customWidth="1"/>
    <col min="13" max="13" width="13.42578125" style="117" customWidth="1"/>
    <col min="14" max="15" width="9.7109375" style="117" customWidth="1"/>
    <col min="16" max="16" width="13.42578125" style="117" customWidth="1"/>
    <col min="17" max="18" width="9.7109375" style="117" customWidth="1"/>
    <col min="19" max="19" width="13.42578125" style="117" customWidth="1"/>
    <col min="20" max="21" width="10.28515625" style="117" customWidth="1"/>
    <col min="22" max="22" width="14.85546875" style="117" customWidth="1"/>
    <col min="23" max="23" width="51.28515625" style="117" customWidth="1"/>
    <col min="24" max="26" width="12.7109375" style="117" customWidth="1"/>
    <col min="27" max="28" width="10.42578125" style="117" customWidth="1"/>
    <col min="29" max="29" width="12.7109375" style="117" customWidth="1"/>
    <col min="30" max="31" width="10.42578125" style="117" customWidth="1"/>
    <col min="32" max="35" width="12.7109375" style="117" customWidth="1"/>
    <col min="36" max="37" width="11.85546875" style="117" customWidth="1"/>
    <col min="38" max="38" width="13.5703125" style="117" customWidth="1"/>
    <col min="39" max="40" width="12.7109375" style="117" customWidth="1"/>
    <col min="41" max="41" width="14.42578125" style="117" customWidth="1"/>
    <col min="42" max="43" width="10.7109375" style="117" customWidth="1"/>
    <col min="44" max="44" width="14.42578125" style="117" customWidth="1"/>
    <col min="45" max="45" width="49.28515625" style="117" customWidth="1"/>
    <col min="46" max="47" width="9.85546875" style="117" customWidth="1"/>
    <col min="48" max="48" width="13.7109375" style="117" customWidth="1"/>
    <col min="49" max="50" width="9" style="117" customWidth="1"/>
    <col min="51" max="51" width="13.7109375" style="117" customWidth="1"/>
    <col min="52" max="53" width="10.28515625" style="117" customWidth="1"/>
    <col min="54" max="54" width="12.7109375" style="117" customWidth="1"/>
    <col min="55" max="56" width="9.5703125" style="117" customWidth="1"/>
    <col min="57" max="57" width="13.7109375" style="117" customWidth="1"/>
    <col min="58" max="59" width="10.28515625" style="117" customWidth="1"/>
    <col min="60" max="60" width="13.7109375" style="117" customWidth="1"/>
    <col min="61" max="62" width="9.140625" style="117" customWidth="1"/>
    <col min="63" max="63" width="13.7109375" style="117" customWidth="1"/>
    <col min="64" max="65" width="10.28515625" style="117" customWidth="1"/>
    <col min="66" max="66" width="13.7109375" style="117" customWidth="1"/>
    <col min="67" max="68" width="9.85546875" style="117" customWidth="1"/>
    <col min="69" max="69" width="13.7109375" style="117" customWidth="1"/>
    <col min="70" max="70" width="49.140625" style="117" customWidth="1"/>
    <col min="71" max="73" width="12.5703125" style="117" customWidth="1"/>
    <col min="74" max="16384" width="9.140625" style="117"/>
  </cols>
  <sheetData>
    <row r="1" spans="1:74" s="114" customFormat="1" ht="45.75" customHeight="1" x14ac:dyDescent="0.35">
      <c r="A1" s="1012" t="s">
        <v>256</v>
      </c>
      <c r="B1" s="1012"/>
      <c r="C1" s="1012"/>
      <c r="D1" s="1012"/>
      <c r="E1" s="1012"/>
      <c r="F1" s="1012"/>
      <c r="G1" s="1012"/>
      <c r="H1" s="1012"/>
      <c r="I1" s="1012"/>
      <c r="J1" s="1012"/>
      <c r="K1" s="1012"/>
      <c r="L1" s="1012"/>
      <c r="M1" s="1012"/>
      <c r="N1" s="1012"/>
      <c r="O1" s="1012"/>
      <c r="P1" s="1012"/>
      <c r="Q1" s="1012"/>
      <c r="R1" s="1012"/>
      <c r="S1" s="1012"/>
      <c r="T1" s="1012"/>
      <c r="U1" s="1012"/>
      <c r="V1" s="1012"/>
      <c r="W1" s="1012"/>
      <c r="X1" s="1012"/>
      <c r="Y1" s="1012"/>
      <c r="Z1" s="1012"/>
      <c r="AA1" s="1012"/>
      <c r="AB1" s="1012"/>
      <c r="AC1" s="1012"/>
      <c r="AD1" s="1012"/>
      <c r="AE1" s="1012"/>
      <c r="AF1" s="1012"/>
      <c r="AG1" s="1012"/>
      <c r="AH1" s="1012"/>
      <c r="AI1" s="1012"/>
      <c r="AJ1" s="1012"/>
      <c r="AK1" s="1012"/>
      <c r="AL1" s="1012"/>
      <c r="AM1" s="1012"/>
      <c r="AN1" s="1012"/>
      <c r="AO1" s="1012"/>
      <c r="AP1" s="1012"/>
      <c r="AQ1" s="1012"/>
      <c r="AR1" s="1012"/>
      <c r="AS1" s="1012"/>
      <c r="AT1" s="1012"/>
      <c r="AU1" s="1012"/>
      <c r="AV1" s="1012"/>
      <c r="AW1" s="1012"/>
      <c r="AX1" s="1012"/>
      <c r="AY1" s="1012"/>
      <c r="AZ1" s="1012"/>
      <c r="BA1" s="1012"/>
      <c r="BB1" s="1012"/>
      <c r="BC1" s="1012"/>
      <c r="BD1" s="1012"/>
      <c r="BE1" s="1012"/>
      <c r="BF1" s="1012"/>
      <c r="BG1" s="1012"/>
      <c r="BH1" s="1012"/>
      <c r="BI1" s="1012"/>
      <c r="BJ1" s="1012"/>
      <c r="BK1" s="1012"/>
      <c r="BL1" s="1012"/>
      <c r="BM1" s="1012"/>
      <c r="BN1" s="1012"/>
      <c r="BO1" s="1012"/>
      <c r="BP1" s="1012"/>
      <c r="BQ1" s="1012"/>
    </row>
    <row r="2" spans="1:74" ht="14.2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6"/>
      <c r="AH2" s="116"/>
      <c r="AI2" s="116"/>
      <c r="AJ2" s="116"/>
      <c r="AK2" s="116"/>
      <c r="AL2" s="116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6"/>
      <c r="BA2" s="116"/>
      <c r="BB2" s="116"/>
    </row>
    <row r="3" spans="1:74" s="121" customFormat="1" ht="22.15" customHeight="1" thickBot="1" x14ac:dyDescent="0.25">
      <c r="A3" s="118"/>
      <c r="B3" s="119"/>
      <c r="C3" s="120"/>
      <c r="W3" s="122"/>
      <c r="X3" s="119"/>
      <c r="AG3" s="122"/>
      <c r="AH3" s="122"/>
      <c r="AI3" s="122"/>
      <c r="AJ3" s="122"/>
      <c r="AK3" s="122"/>
      <c r="AL3" s="122"/>
      <c r="AO3" s="123"/>
      <c r="AR3" s="123"/>
      <c r="AS3" s="122"/>
      <c r="AT3" s="1013"/>
      <c r="AU3" s="1013"/>
      <c r="AV3" s="1013"/>
      <c r="AW3" s="1013"/>
      <c r="AX3" s="1013"/>
      <c r="AY3" s="1013"/>
      <c r="AZ3" s="1013"/>
      <c r="BA3" s="1013"/>
      <c r="BB3" s="1013"/>
      <c r="BC3" s="1013"/>
      <c r="BD3" s="1013"/>
      <c r="BE3" s="1013"/>
      <c r="BF3" s="1013"/>
      <c r="BG3" s="1013"/>
      <c r="BH3" s="1013"/>
    </row>
    <row r="4" spans="1:74" s="124" customFormat="1" ht="30" customHeight="1" thickBot="1" x14ac:dyDescent="0.25">
      <c r="A4" s="991"/>
      <c r="B4" s="1014" t="s">
        <v>18</v>
      </c>
      <c r="C4" s="1015"/>
      <c r="D4" s="1016"/>
      <c r="E4" s="1020" t="s">
        <v>19</v>
      </c>
      <c r="F4" s="1021"/>
      <c r="G4" s="1022"/>
      <c r="H4" s="1026" t="s">
        <v>20</v>
      </c>
      <c r="I4" s="1027"/>
      <c r="J4" s="1028"/>
      <c r="K4" s="1020" t="s">
        <v>21</v>
      </c>
      <c r="L4" s="1021"/>
      <c r="M4" s="1022"/>
      <c r="N4" s="1001" t="s">
        <v>22</v>
      </c>
      <c r="O4" s="1001"/>
      <c r="P4" s="1001"/>
      <c r="Q4" s="1001"/>
      <c r="R4" s="1001"/>
      <c r="S4" s="1001"/>
      <c r="T4" s="1001"/>
      <c r="U4" s="1001"/>
      <c r="V4" s="1001"/>
      <c r="W4" s="991"/>
      <c r="X4" s="994" t="s">
        <v>23</v>
      </c>
      <c r="Y4" s="979"/>
      <c r="Z4" s="980"/>
      <c r="AA4" s="1003" t="s">
        <v>22</v>
      </c>
      <c r="AB4" s="1004"/>
      <c r="AC4" s="1004"/>
      <c r="AD4" s="1004"/>
      <c r="AE4" s="1004"/>
      <c r="AF4" s="1005"/>
      <c r="AG4" s="1006" t="s">
        <v>24</v>
      </c>
      <c r="AH4" s="1007"/>
      <c r="AI4" s="1008"/>
      <c r="AJ4" s="994" t="s">
        <v>25</v>
      </c>
      <c r="AK4" s="979"/>
      <c r="AL4" s="980"/>
      <c r="AM4" s="994" t="s">
        <v>26</v>
      </c>
      <c r="AN4" s="979"/>
      <c r="AO4" s="980"/>
      <c r="AP4" s="991" t="s">
        <v>22</v>
      </c>
      <c r="AQ4" s="992"/>
      <c r="AR4" s="993"/>
      <c r="AS4" s="999"/>
      <c r="AT4" s="979" t="s">
        <v>27</v>
      </c>
      <c r="AU4" s="979"/>
      <c r="AV4" s="980"/>
      <c r="AW4" s="979" t="s">
        <v>28</v>
      </c>
      <c r="AX4" s="979"/>
      <c r="AY4" s="980"/>
      <c r="AZ4" s="991" t="s">
        <v>29</v>
      </c>
      <c r="BA4" s="992"/>
      <c r="BB4" s="993"/>
      <c r="BC4" s="991" t="s">
        <v>30</v>
      </c>
      <c r="BD4" s="992"/>
      <c r="BE4" s="993"/>
      <c r="BF4" s="994" t="s">
        <v>31</v>
      </c>
      <c r="BG4" s="979"/>
      <c r="BH4" s="980"/>
      <c r="BI4" s="994" t="s">
        <v>32</v>
      </c>
      <c r="BJ4" s="979"/>
      <c r="BK4" s="980"/>
      <c r="BL4" s="994" t="s">
        <v>33</v>
      </c>
      <c r="BM4" s="979"/>
      <c r="BN4" s="980"/>
      <c r="BO4" s="994" t="s">
        <v>34</v>
      </c>
      <c r="BP4" s="979"/>
      <c r="BQ4" s="980"/>
      <c r="BR4" s="999"/>
      <c r="BS4" s="979" t="s">
        <v>35</v>
      </c>
      <c r="BT4" s="979"/>
      <c r="BU4" s="980"/>
    </row>
    <row r="5" spans="1:74" s="125" customFormat="1" ht="96.75" customHeight="1" thickBot="1" x14ac:dyDescent="0.3">
      <c r="A5" s="1002"/>
      <c r="B5" s="1017"/>
      <c r="C5" s="1018"/>
      <c r="D5" s="1019"/>
      <c r="E5" s="1023"/>
      <c r="F5" s="1024"/>
      <c r="G5" s="1025"/>
      <c r="H5" s="1029"/>
      <c r="I5" s="1030"/>
      <c r="J5" s="1031"/>
      <c r="K5" s="1023"/>
      <c r="L5" s="1024"/>
      <c r="M5" s="1025"/>
      <c r="N5" s="983" t="s">
        <v>36</v>
      </c>
      <c r="O5" s="983"/>
      <c r="P5" s="983"/>
      <c r="Q5" s="984" t="s">
        <v>37</v>
      </c>
      <c r="R5" s="984"/>
      <c r="S5" s="984"/>
      <c r="T5" s="984" t="s">
        <v>38</v>
      </c>
      <c r="U5" s="984"/>
      <c r="V5" s="984"/>
      <c r="W5" s="1002"/>
      <c r="X5" s="998"/>
      <c r="Y5" s="981"/>
      <c r="Z5" s="982"/>
      <c r="AA5" s="985" t="s">
        <v>39</v>
      </c>
      <c r="AB5" s="986"/>
      <c r="AC5" s="987"/>
      <c r="AD5" s="985" t="s">
        <v>40</v>
      </c>
      <c r="AE5" s="986"/>
      <c r="AF5" s="987"/>
      <c r="AG5" s="1009"/>
      <c r="AH5" s="1010"/>
      <c r="AI5" s="1011"/>
      <c r="AJ5" s="998"/>
      <c r="AK5" s="981"/>
      <c r="AL5" s="982"/>
      <c r="AM5" s="998"/>
      <c r="AN5" s="981"/>
      <c r="AO5" s="982"/>
      <c r="AP5" s="988" t="s">
        <v>41</v>
      </c>
      <c r="AQ5" s="989"/>
      <c r="AR5" s="990"/>
      <c r="AS5" s="1000"/>
      <c r="AT5" s="981"/>
      <c r="AU5" s="981"/>
      <c r="AV5" s="982"/>
      <c r="AW5" s="981"/>
      <c r="AX5" s="981"/>
      <c r="AY5" s="982"/>
      <c r="AZ5" s="985"/>
      <c r="BA5" s="986"/>
      <c r="BB5" s="987"/>
      <c r="BC5" s="985"/>
      <c r="BD5" s="986"/>
      <c r="BE5" s="987"/>
      <c r="BF5" s="995"/>
      <c r="BG5" s="996"/>
      <c r="BH5" s="997"/>
      <c r="BI5" s="998"/>
      <c r="BJ5" s="981"/>
      <c r="BK5" s="982"/>
      <c r="BL5" s="998"/>
      <c r="BM5" s="981"/>
      <c r="BN5" s="982"/>
      <c r="BO5" s="998"/>
      <c r="BP5" s="981"/>
      <c r="BQ5" s="982"/>
      <c r="BR5" s="1000"/>
      <c r="BS5" s="981"/>
      <c r="BT5" s="981"/>
      <c r="BU5" s="982"/>
    </row>
    <row r="6" spans="1:74" s="121" customFormat="1" ht="21" customHeight="1" thickBot="1" x14ac:dyDescent="0.25">
      <c r="A6" s="985"/>
      <c r="B6" s="126">
        <v>2017</v>
      </c>
      <c r="C6" s="127">
        <v>2016</v>
      </c>
      <c r="D6" s="128" t="s">
        <v>1</v>
      </c>
      <c r="E6" s="129">
        <f>$B$6</f>
        <v>2017</v>
      </c>
      <c r="F6" s="130">
        <f>$C$6</f>
        <v>2016</v>
      </c>
      <c r="G6" s="131" t="s">
        <v>1</v>
      </c>
      <c r="H6" s="132">
        <f>$B$6</f>
        <v>2017</v>
      </c>
      <c r="I6" s="127">
        <f>$C$6</f>
        <v>2016</v>
      </c>
      <c r="J6" s="133" t="s">
        <v>1</v>
      </c>
      <c r="K6" s="126">
        <f>$B$6</f>
        <v>2017</v>
      </c>
      <c r="L6" s="127">
        <f>$C$6</f>
        <v>2016</v>
      </c>
      <c r="M6" s="128" t="s">
        <v>1</v>
      </c>
      <c r="N6" s="132">
        <f>$B$6</f>
        <v>2017</v>
      </c>
      <c r="O6" s="127">
        <f>$C$6</f>
        <v>2016</v>
      </c>
      <c r="P6" s="133" t="s">
        <v>1</v>
      </c>
      <c r="Q6" s="134">
        <f>$B$6</f>
        <v>2017</v>
      </c>
      <c r="R6" s="135">
        <f>$C$6</f>
        <v>2016</v>
      </c>
      <c r="S6" s="136" t="s">
        <v>1</v>
      </c>
      <c r="T6" s="132">
        <f>$B$6</f>
        <v>2017</v>
      </c>
      <c r="U6" s="127">
        <f>$C$6</f>
        <v>2016</v>
      </c>
      <c r="V6" s="128" t="s">
        <v>1</v>
      </c>
      <c r="W6" s="985"/>
      <c r="X6" s="134">
        <f>$B$6</f>
        <v>2017</v>
      </c>
      <c r="Y6" s="135">
        <f>$C$6</f>
        <v>2016</v>
      </c>
      <c r="Z6" s="136" t="s">
        <v>1</v>
      </c>
      <c r="AA6" s="132">
        <f>$B$6</f>
        <v>2017</v>
      </c>
      <c r="AB6" s="127">
        <f>$C$6</f>
        <v>2016</v>
      </c>
      <c r="AC6" s="128" t="s">
        <v>1</v>
      </c>
      <c r="AD6" s="132">
        <f>$B$6</f>
        <v>2017</v>
      </c>
      <c r="AE6" s="127">
        <f>$C$6</f>
        <v>2016</v>
      </c>
      <c r="AF6" s="128" t="s">
        <v>1</v>
      </c>
      <c r="AG6" s="132">
        <f>$B$6</f>
        <v>2017</v>
      </c>
      <c r="AH6" s="127">
        <f>$C$6</f>
        <v>2016</v>
      </c>
      <c r="AI6" s="128" t="s">
        <v>1</v>
      </c>
      <c r="AJ6" s="132">
        <f>$B$6</f>
        <v>2017</v>
      </c>
      <c r="AK6" s="127">
        <f>$C$6</f>
        <v>2016</v>
      </c>
      <c r="AL6" s="128" t="s">
        <v>1</v>
      </c>
      <c r="AM6" s="132">
        <f>$B$6</f>
        <v>2017</v>
      </c>
      <c r="AN6" s="127">
        <f>$C$6</f>
        <v>2016</v>
      </c>
      <c r="AO6" s="128" t="s">
        <v>1</v>
      </c>
      <c r="AP6" s="132">
        <f>$B$6</f>
        <v>2017</v>
      </c>
      <c r="AQ6" s="127">
        <f>$C$6</f>
        <v>2016</v>
      </c>
      <c r="AR6" s="128" t="s">
        <v>1</v>
      </c>
      <c r="AS6" s="1000"/>
      <c r="AT6" s="137">
        <f>$B$6</f>
        <v>2017</v>
      </c>
      <c r="AU6" s="135">
        <f>$C$6</f>
        <v>2016</v>
      </c>
      <c r="AV6" s="138" t="s">
        <v>1</v>
      </c>
      <c r="AW6" s="137">
        <f>$B$6</f>
        <v>2017</v>
      </c>
      <c r="AX6" s="135">
        <f>$C$6</f>
        <v>2016</v>
      </c>
      <c r="AY6" s="138" t="s">
        <v>1</v>
      </c>
      <c r="AZ6" s="139">
        <f>$B$6</f>
        <v>2017</v>
      </c>
      <c r="BA6" s="135">
        <f>$C$6</f>
        <v>2016</v>
      </c>
      <c r="BB6" s="138" t="s">
        <v>1</v>
      </c>
      <c r="BC6" s="139">
        <f>$B$6</f>
        <v>2017</v>
      </c>
      <c r="BD6" s="140">
        <f>$C$6</f>
        <v>2016</v>
      </c>
      <c r="BE6" s="141" t="s">
        <v>1</v>
      </c>
      <c r="BF6" s="134">
        <f>$B$6</f>
        <v>2017</v>
      </c>
      <c r="BG6" s="135">
        <f>$C$6</f>
        <v>2016</v>
      </c>
      <c r="BH6" s="136" t="s">
        <v>1</v>
      </c>
      <c r="BI6" s="134">
        <f>$B$6</f>
        <v>2017</v>
      </c>
      <c r="BJ6" s="135">
        <f>$C$6</f>
        <v>2016</v>
      </c>
      <c r="BK6" s="136" t="s">
        <v>1</v>
      </c>
      <c r="BL6" s="134">
        <f>$B$6</f>
        <v>2017</v>
      </c>
      <c r="BM6" s="135">
        <f>$C$6</f>
        <v>2016</v>
      </c>
      <c r="BN6" s="136" t="s">
        <v>1</v>
      </c>
      <c r="BO6" s="134">
        <f>$B$6</f>
        <v>2017</v>
      </c>
      <c r="BP6" s="135">
        <f>$C$6</f>
        <v>2016</v>
      </c>
      <c r="BQ6" s="136" t="s">
        <v>1</v>
      </c>
      <c r="BR6" s="1000"/>
      <c r="BS6" s="137">
        <f>$B$6</f>
        <v>2017</v>
      </c>
      <c r="BT6" s="135">
        <f>$C$6</f>
        <v>2016</v>
      </c>
      <c r="BU6" s="138" t="s">
        <v>1</v>
      </c>
    </row>
    <row r="7" spans="1:74" s="142" customFormat="1" ht="56.25" customHeight="1" thickBot="1" x14ac:dyDescent="0.3">
      <c r="A7" s="144" t="s">
        <v>42</v>
      </c>
      <c r="B7" s="145">
        <v>127</v>
      </c>
      <c r="C7" s="146">
        <v>237</v>
      </c>
      <c r="D7" s="147">
        <v>-0.46413502109704641</v>
      </c>
      <c r="E7" s="145">
        <v>0</v>
      </c>
      <c r="F7" s="146">
        <v>0</v>
      </c>
      <c r="G7" s="147">
        <v>0</v>
      </c>
      <c r="H7" s="145">
        <v>4</v>
      </c>
      <c r="I7" s="146">
        <v>0</v>
      </c>
      <c r="J7" s="147">
        <v>4</v>
      </c>
      <c r="K7" s="148">
        <v>0</v>
      </c>
      <c r="L7" s="149">
        <v>0</v>
      </c>
      <c r="M7" s="147">
        <v>0</v>
      </c>
      <c r="N7" s="146">
        <v>0</v>
      </c>
      <c r="O7" s="146">
        <v>0</v>
      </c>
      <c r="P7" s="147">
        <v>0</v>
      </c>
      <c r="Q7" s="146">
        <v>0</v>
      </c>
      <c r="R7" s="146">
        <v>0</v>
      </c>
      <c r="S7" s="147">
        <v>0</v>
      </c>
      <c r="T7" s="146">
        <v>0</v>
      </c>
      <c r="U7" s="146">
        <v>0</v>
      </c>
      <c r="V7" s="147">
        <v>0</v>
      </c>
      <c r="W7" s="144" t="str">
        <f>$A$7</f>
        <v>ЦНПБДД ГИБДД</v>
      </c>
      <c r="X7" s="148">
        <v>0</v>
      </c>
      <c r="Y7" s="149">
        <v>0</v>
      </c>
      <c r="Z7" s="147">
        <v>0</v>
      </c>
      <c r="AA7" s="146">
        <v>0</v>
      </c>
      <c r="AB7" s="146">
        <v>0</v>
      </c>
      <c r="AC7" s="147">
        <v>0</v>
      </c>
      <c r="AD7" s="146">
        <v>0</v>
      </c>
      <c r="AE7" s="146">
        <v>0</v>
      </c>
      <c r="AF7" s="147">
        <v>0</v>
      </c>
      <c r="AG7" s="146">
        <v>0</v>
      </c>
      <c r="AH7" s="146">
        <v>5</v>
      </c>
      <c r="AI7" s="147">
        <v>-1</v>
      </c>
      <c r="AJ7" s="146">
        <v>2</v>
      </c>
      <c r="AK7" s="146">
        <v>0</v>
      </c>
      <c r="AL7" s="147">
        <v>2</v>
      </c>
      <c r="AM7" s="146">
        <v>0</v>
      </c>
      <c r="AN7" s="146">
        <v>0</v>
      </c>
      <c r="AO7" s="147">
        <v>0</v>
      </c>
      <c r="AP7" s="146">
        <v>0</v>
      </c>
      <c r="AQ7" s="146">
        <v>0</v>
      </c>
      <c r="AR7" s="147">
        <v>0</v>
      </c>
      <c r="AS7" s="150" t="str">
        <f>$W$7</f>
        <v>ЦНПБДД ГИБДД</v>
      </c>
      <c r="AT7" s="151">
        <v>1</v>
      </c>
      <c r="AU7" s="149">
        <v>13</v>
      </c>
      <c r="AV7" s="147">
        <v>-0.92307692307692313</v>
      </c>
      <c r="AW7" s="152">
        <v>0</v>
      </c>
      <c r="AX7" s="146">
        <v>1</v>
      </c>
      <c r="AY7" s="147">
        <v>-1</v>
      </c>
      <c r="AZ7" s="145">
        <v>0</v>
      </c>
      <c r="BA7" s="146">
        <v>0</v>
      </c>
      <c r="BB7" s="147">
        <v>0</v>
      </c>
      <c r="BC7" s="145">
        <v>0</v>
      </c>
      <c r="BD7" s="146">
        <v>0</v>
      </c>
      <c r="BE7" s="147">
        <v>0</v>
      </c>
      <c r="BF7" s="146">
        <v>3</v>
      </c>
      <c r="BG7" s="146">
        <v>5</v>
      </c>
      <c r="BH7" s="147">
        <v>-0.4</v>
      </c>
      <c r="BI7" s="151">
        <v>0</v>
      </c>
      <c r="BJ7" s="149">
        <v>0</v>
      </c>
      <c r="BK7" s="147">
        <v>0</v>
      </c>
      <c r="BL7" s="146">
        <v>17</v>
      </c>
      <c r="BM7" s="146">
        <v>35</v>
      </c>
      <c r="BN7" s="147">
        <v>-0.51428571428571423</v>
      </c>
      <c r="BO7" s="146">
        <v>22</v>
      </c>
      <c r="BP7" s="146">
        <v>11</v>
      </c>
      <c r="BQ7" s="147">
        <v>1</v>
      </c>
      <c r="BR7" s="150" t="str">
        <f>$W$7</f>
        <v>ЦНПБДД ГИБДД</v>
      </c>
      <c r="BS7" s="151">
        <v>0</v>
      </c>
      <c r="BT7" s="149">
        <v>19</v>
      </c>
      <c r="BU7" s="147">
        <v>-1</v>
      </c>
      <c r="BV7" s="117"/>
    </row>
    <row r="8" spans="1:74" s="142" customFormat="1" ht="56.25" customHeight="1" x14ac:dyDescent="0.25">
      <c r="A8" s="153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</row>
    <row r="9" spans="1:74" s="142" customFormat="1" ht="56.25" customHeight="1" x14ac:dyDescent="0.25">
      <c r="A9" s="153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</row>
    <row r="10" spans="1:74" s="143" customFormat="1" ht="56.25" customHeight="1" x14ac:dyDescent="0.2">
      <c r="A10" s="153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</row>
    <row r="11" spans="1:74" ht="56.25" customHeight="1" x14ac:dyDescent="0.2"/>
    <row r="12" spans="1:74" ht="56.25" customHeight="1" x14ac:dyDescent="0.2"/>
    <row r="13" spans="1:74" ht="56.25" customHeight="1" x14ac:dyDescent="0.2"/>
    <row r="14" spans="1:74" ht="56.25" customHeight="1" x14ac:dyDescent="0.2"/>
    <row r="15" spans="1:74" ht="56.25" customHeight="1" x14ac:dyDescent="0.2"/>
    <row r="16" spans="1:74" ht="56.25" customHeight="1" x14ac:dyDescent="0.2"/>
    <row r="17" ht="56.25" customHeight="1" x14ac:dyDescent="0.2"/>
    <row r="18" ht="56.25" customHeight="1" x14ac:dyDescent="0.2"/>
    <row r="19" ht="56.25" customHeight="1" x14ac:dyDescent="0.2"/>
    <row r="20" ht="56.25" customHeight="1" x14ac:dyDescent="0.2"/>
    <row r="21" ht="56.25" customHeight="1" x14ac:dyDescent="0.2"/>
    <row r="22" ht="56.25" customHeight="1" x14ac:dyDescent="0.2"/>
    <row r="23" ht="56.25" customHeight="1" x14ac:dyDescent="0.2"/>
  </sheetData>
  <mergeCells count="34">
    <mergeCell ref="A1:V1"/>
    <mergeCell ref="W1:AR1"/>
    <mergeCell ref="AS1:BQ1"/>
    <mergeCell ref="AT3:BH3"/>
    <mergeCell ref="A4:A6"/>
    <mergeCell ref="B4:D5"/>
    <mergeCell ref="E4:G5"/>
    <mergeCell ref="H4:J5"/>
    <mergeCell ref="K4:M5"/>
    <mergeCell ref="AT4:AV5"/>
    <mergeCell ref="AW4:AY5"/>
    <mergeCell ref="AZ4:BB5"/>
    <mergeCell ref="N4:V4"/>
    <mergeCell ref="W4:W6"/>
    <mergeCell ref="X4:Z5"/>
    <mergeCell ref="AA4:AF4"/>
    <mergeCell ref="AG4:AI5"/>
    <mergeCell ref="AJ4:AL5"/>
    <mergeCell ref="BS4:BU5"/>
    <mergeCell ref="N5:P5"/>
    <mergeCell ref="Q5:S5"/>
    <mergeCell ref="T5:V5"/>
    <mergeCell ref="AA5:AC5"/>
    <mergeCell ref="AD5:AF5"/>
    <mergeCell ref="AP5:AR5"/>
    <mergeCell ref="BC4:BE5"/>
    <mergeCell ref="BF4:BH5"/>
    <mergeCell ref="BI4:BK5"/>
    <mergeCell ref="BL4:BN5"/>
    <mergeCell ref="BO4:BQ5"/>
    <mergeCell ref="BR4:BR6"/>
    <mergeCell ref="AM4:AO5"/>
    <mergeCell ref="AP4:AR4"/>
    <mergeCell ref="AS4:AS6"/>
  </mergeCells>
  <conditionalFormatting sqref="D7 G7:J7 S7:V7 AU7:BH7 P7 M7 Y7:AR7 BJ7:BQ7 BT7:BU7">
    <cfRule type="cellIs" dxfId="87" priority="28" stopIfTrue="1" operator="lessThan">
      <formula>0</formula>
    </cfRule>
  </conditionalFormatting>
  <conditionalFormatting sqref="BC7:BD7 AZ7:BA7 AW7:AX7 AP7:AQ7 AG7:AH7 AJ7:AK7 K7:L7 X7:Y7 N7:O7 Q7:R7 T7:U7 AA7:AB7 AD7:AE7 B7:C7 E7:F7 H7:I7 BF7:BG7 AT7:AU7 AM7:AN7 BI7:BJ7 BL7:BM7 BO7:BP7 BS7:BT7">
    <cfRule type="cellIs" dxfId="86" priority="27" stopIfTrue="1" operator="equal">
      <formula>0</formula>
    </cfRule>
  </conditionalFormatting>
  <conditionalFormatting sqref="AZ7:BA7 AW7:AX7 AP7:AQ7 N7:O7 Q7:R7 T7:U7 B7:C7 E7:F7 H7:I7 BC7:BD7 BF7:BG7 AD7:AE7 AA7:AB7 AG7:AH7 AJ7:AK7 AM7:AN7 BL7:BM7 BO7:BP7">
    <cfRule type="cellIs" dxfId="85" priority="26" operator="equal">
      <formula>0</formula>
    </cfRule>
  </conditionalFormatting>
  <printOptions horizontalCentered="1" verticalCentered="1"/>
  <pageMargins left="0.15748031496062992" right="0.15748031496062992" top="0.51181102362204722" bottom="0.48" header="0.23622047244094491" footer="0.23"/>
  <pageSetup paperSize="9" scale="47" fitToWidth="4" pageOrder="overThenDown" orientation="landscape" r:id="rId1"/>
  <headerFooter alignWithMargins="0">
    <oddFooter>&amp;R&amp;"Arial Cyr,полужирный курсив"&amp;18Таблица № 2   Страница &amp;P из &amp;N</oddFooter>
  </headerFooter>
  <colBreaks count="2" manualBreakCount="2">
    <brk id="22" max="22" man="1"/>
    <brk id="44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O45"/>
  <sheetViews>
    <sheetView view="pageBreakPreview" zoomScale="40" zoomScaleSheetLayoutView="40" workbookViewId="0">
      <pane xSplit="1" topLeftCell="B1" activePane="topRight" state="frozen"/>
      <selection activeCell="A2" sqref="A2:CO41"/>
      <selection pane="topRight" activeCell="A14" sqref="A14:BO43"/>
    </sheetView>
  </sheetViews>
  <sheetFormatPr defaultColWidth="9.140625" defaultRowHeight="14.25" x14ac:dyDescent="0.2"/>
  <cols>
    <col min="1" max="1" width="31" customWidth="1"/>
    <col min="2" max="7" width="8.7109375" customWidth="1"/>
    <col min="8" max="10" width="9.28515625" customWidth="1"/>
    <col min="11" max="16" width="7.7109375" style="159" customWidth="1"/>
    <col min="17" max="19" width="8.85546875" style="159" customWidth="1"/>
    <col min="20" max="22" width="6.7109375" style="159" customWidth="1"/>
    <col min="23" max="25" width="7.7109375" style="159" customWidth="1"/>
    <col min="26" max="26" width="8.85546875" style="159" customWidth="1"/>
    <col min="27" max="27" width="9.28515625" style="159" customWidth="1"/>
    <col min="28" max="28" width="8.85546875" style="159" customWidth="1"/>
    <col min="29" max="31" width="9.42578125" style="159" customWidth="1"/>
    <col min="32" max="32" width="31.7109375" style="159" customWidth="1"/>
    <col min="33" max="33" width="7.5703125" style="159" customWidth="1"/>
    <col min="34" max="34" width="6.85546875" style="159" customWidth="1"/>
    <col min="35" max="37" width="5.5703125" style="159" customWidth="1"/>
    <col min="38" max="38" width="6.7109375" style="159" customWidth="1"/>
    <col min="39" max="39" width="5.85546875" style="159" customWidth="1"/>
    <col min="40" max="43" width="6.7109375" style="159" customWidth="1"/>
    <col min="44" max="44" width="10" style="159" customWidth="1"/>
    <col min="45" max="45" width="8.42578125" style="159" customWidth="1"/>
    <col min="46" max="46" width="11" style="159" customWidth="1"/>
    <col min="47" max="47" width="8.5703125" style="1" customWidth="1"/>
    <col min="48" max="49" width="9.85546875" style="1" customWidth="1"/>
    <col min="50" max="53" width="5.85546875" customWidth="1"/>
    <col min="54" max="54" width="5.140625" customWidth="1"/>
    <col min="55" max="55" width="5.85546875" customWidth="1"/>
    <col min="56" max="58" width="10.140625" customWidth="1"/>
    <col min="59" max="64" width="5.28515625" customWidth="1"/>
    <col min="65" max="67" width="10" customWidth="1"/>
    <col min="79" max="84" width="5.7109375" customWidth="1"/>
    <col min="85" max="87" width="10.85546875" customWidth="1"/>
    <col min="88" max="89" width="9.42578125" customWidth="1"/>
    <col min="90" max="90" width="11.140625" customWidth="1"/>
    <col min="91" max="93" width="8.140625" customWidth="1"/>
    <col min="94" max="98" width="6.28515625" customWidth="1"/>
  </cols>
  <sheetData>
    <row r="1" spans="1:145" s="154" customFormat="1" ht="31.5" customHeight="1" x14ac:dyDescent="0.35">
      <c r="A1" s="1097" t="s">
        <v>250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  <c r="L1" s="1097"/>
      <c r="M1" s="1097"/>
      <c r="N1" s="1097"/>
      <c r="O1" s="1097"/>
      <c r="P1" s="1097"/>
      <c r="Q1" s="1097"/>
      <c r="R1" s="1097"/>
      <c r="S1" s="1097"/>
      <c r="T1" s="1097"/>
      <c r="U1" s="1097"/>
      <c r="V1" s="1097"/>
      <c r="W1" s="1097"/>
      <c r="X1" s="1097"/>
      <c r="Y1" s="1097"/>
      <c r="Z1" s="1097"/>
      <c r="AA1" s="1097"/>
      <c r="AB1" s="1097"/>
      <c r="AC1" s="1097"/>
      <c r="AD1" s="1097"/>
      <c r="AE1" s="1097"/>
      <c r="AF1" s="1097" t="str">
        <f t="shared" ref="AF1" si="0">$A$1</f>
        <v>ДТП в условиях неочевидности (за январь - декабрь 2017)</v>
      </c>
      <c r="AG1" s="1097"/>
      <c r="AH1" s="1097"/>
      <c r="AI1" s="1097"/>
      <c r="AJ1" s="1097"/>
      <c r="AK1" s="1097"/>
      <c r="AL1" s="1097"/>
      <c r="AM1" s="1097"/>
      <c r="AN1" s="1097"/>
      <c r="AO1" s="1097"/>
      <c r="AP1" s="1097"/>
      <c r="AQ1" s="1097"/>
      <c r="AR1" s="1097"/>
      <c r="AS1" s="1097"/>
      <c r="AT1" s="1097"/>
      <c r="AU1" s="1097"/>
      <c r="AV1" s="1097"/>
      <c r="AW1" s="1097"/>
      <c r="AX1" s="1097"/>
      <c r="AY1" s="1097"/>
      <c r="AZ1" s="1097"/>
      <c r="BA1" s="1097"/>
      <c r="BB1" s="1097"/>
      <c r="BC1" s="1097"/>
      <c r="BD1" s="1097"/>
      <c r="BE1" s="1097"/>
      <c r="BF1" s="1097"/>
      <c r="BG1" s="1097"/>
      <c r="BH1" s="1097"/>
      <c r="BI1" s="1097"/>
      <c r="BJ1" s="1097"/>
      <c r="BK1" s="1097"/>
      <c r="BL1" s="1097"/>
      <c r="BM1" s="1097"/>
      <c r="BN1" s="1097"/>
      <c r="BO1" s="1097"/>
    </row>
    <row r="2" spans="1:145" ht="5.25" hidden="1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6"/>
      <c r="AV2" s="156"/>
      <c r="AW2" s="156"/>
    </row>
    <row r="3" spans="1:145" ht="7.5" hidden="1" customHeight="1" x14ac:dyDescent="0.2">
      <c r="A3" s="1098"/>
      <c r="B3" s="1098"/>
      <c r="C3" s="1098"/>
      <c r="D3" s="1098"/>
      <c r="E3" s="1098"/>
      <c r="F3" s="1098"/>
      <c r="G3" s="1098"/>
      <c r="H3" s="1098"/>
      <c r="I3" s="1098"/>
      <c r="J3" s="1098"/>
      <c r="K3" s="1098"/>
      <c r="L3" s="1098"/>
      <c r="M3" s="1098"/>
      <c r="N3" s="1098"/>
      <c r="O3" s="1098"/>
      <c r="P3" s="1098"/>
      <c r="Q3" s="1098"/>
      <c r="R3" s="1098"/>
      <c r="S3" s="1098"/>
      <c r="T3" s="1098"/>
      <c r="U3" s="1098"/>
      <c r="V3" s="1098"/>
      <c r="W3" s="1098"/>
      <c r="X3" s="1098"/>
      <c r="Y3" s="1098"/>
      <c r="Z3" s="1098"/>
      <c r="AA3" s="1098"/>
      <c r="AB3" s="1098"/>
      <c r="AC3" s="1098"/>
      <c r="AD3" s="1098"/>
      <c r="AE3" s="1098"/>
      <c r="AF3" s="1098"/>
      <c r="AG3" s="1098"/>
      <c r="AH3" s="1098"/>
      <c r="AI3" s="1098"/>
      <c r="AJ3" s="1098"/>
      <c r="AK3" s="1098"/>
      <c r="AL3" s="1098"/>
      <c r="AM3" s="1098"/>
      <c r="AN3" s="1098"/>
      <c r="AO3" s="1098"/>
      <c r="AP3" s="1098"/>
      <c r="AQ3" s="1098"/>
      <c r="AR3" s="1098"/>
      <c r="AS3" s="1098"/>
      <c r="AT3" s="1098"/>
      <c r="AU3" s="1098"/>
      <c r="AV3" s="1098"/>
      <c r="AW3" s="1098"/>
    </row>
    <row r="4" spans="1:145" ht="9" customHeight="1" thickBot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5"/>
      <c r="U4" s="155"/>
      <c r="V4" s="155"/>
      <c r="W4" s="158"/>
      <c r="Y4" s="155"/>
      <c r="Z4" s="155"/>
      <c r="AA4" s="155"/>
      <c r="AB4" s="155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</row>
    <row r="5" spans="1:145" ht="36" customHeight="1" thickBot="1" x14ac:dyDescent="0.25">
      <c r="A5" s="1099"/>
      <c r="B5" s="1102" t="s">
        <v>44</v>
      </c>
      <c r="C5" s="1103"/>
      <c r="D5" s="1103"/>
      <c r="E5" s="1103"/>
      <c r="F5" s="1103"/>
      <c r="G5" s="1103"/>
      <c r="H5" s="1103"/>
      <c r="I5" s="1103"/>
      <c r="J5" s="1104"/>
      <c r="K5" s="1076" t="s">
        <v>45</v>
      </c>
      <c r="L5" s="1077"/>
      <c r="M5" s="1077"/>
      <c r="N5" s="1077"/>
      <c r="O5" s="1077"/>
      <c r="P5" s="1077"/>
      <c r="Q5" s="1077"/>
      <c r="R5" s="1077"/>
      <c r="S5" s="1089"/>
      <c r="T5" s="1076" t="s">
        <v>46</v>
      </c>
      <c r="U5" s="1077"/>
      <c r="V5" s="1077"/>
      <c r="W5" s="1077"/>
      <c r="X5" s="1077"/>
      <c r="Y5" s="1077"/>
      <c r="Z5" s="1077"/>
      <c r="AA5" s="1077"/>
      <c r="AB5" s="1077"/>
      <c r="AC5" s="1076" t="s">
        <v>47</v>
      </c>
      <c r="AD5" s="1077"/>
      <c r="AE5" s="1077"/>
      <c r="AF5" s="1089"/>
      <c r="AG5" s="1105" t="s">
        <v>48</v>
      </c>
      <c r="AH5" s="1064" t="s">
        <v>49</v>
      </c>
      <c r="AI5" s="1065"/>
      <c r="AJ5" s="1065"/>
      <c r="AK5" s="1066"/>
      <c r="AL5" s="1070" t="s">
        <v>50</v>
      </c>
      <c r="AM5" s="1071"/>
      <c r="AN5" s="1071"/>
      <c r="AO5" s="1071"/>
      <c r="AP5" s="1071"/>
      <c r="AQ5" s="1071"/>
      <c r="AR5" s="1071"/>
      <c r="AS5" s="1071"/>
      <c r="AT5" s="1072"/>
      <c r="AU5" s="1076" t="s">
        <v>51</v>
      </c>
      <c r="AV5" s="1077"/>
      <c r="AW5" s="1089"/>
      <c r="AX5" s="1070" t="s">
        <v>52</v>
      </c>
      <c r="AY5" s="1071"/>
      <c r="AZ5" s="1071"/>
      <c r="BA5" s="1071"/>
      <c r="BB5" s="1071"/>
      <c r="BC5" s="1071"/>
      <c r="BD5" s="1071"/>
      <c r="BE5" s="1071"/>
      <c r="BF5" s="1082"/>
      <c r="BG5" s="1070" t="s">
        <v>53</v>
      </c>
      <c r="BH5" s="1071"/>
      <c r="BI5" s="1071"/>
      <c r="BJ5" s="1071"/>
      <c r="BK5" s="1071"/>
      <c r="BL5" s="1071"/>
      <c r="BM5" s="1071"/>
      <c r="BN5" s="1071"/>
      <c r="BO5" s="1082"/>
      <c r="BP5" s="1094"/>
      <c r="BQ5" s="1064"/>
      <c r="BR5" s="1065"/>
      <c r="BS5" s="1065"/>
      <c r="BT5" s="1066"/>
      <c r="BU5" s="1067"/>
      <c r="BV5" s="1070"/>
      <c r="BW5" s="1071"/>
      <c r="BX5" s="1071"/>
      <c r="BY5" s="1071"/>
      <c r="BZ5" s="1071"/>
      <c r="CA5" s="1071"/>
      <c r="CB5" s="1071"/>
      <c r="CC5" s="1071"/>
      <c r="CD5" s="1072"/>
      <c r="CE5" s="1076"/>
      <c r="CF5" s="1077"/>
      <c r="CG5" s="1077"/>
      <c r="CH5" s="1070"/>
      <c r="CI5" s="1071"/>
      <c r="CJ5" s="1071"/>
      <c r="CK5" s="1071"/>
      <c r="CL5" s="1071"/>
      <c r="CM5" s="1071"/>
      <c r="CN5" s="1071"/>
      <c r="CO5" s="1071"/>
      <c r="CP5" s="1082"/>
      <c r="CQ5" s="1070"/>
      <c r="CR5" s="1071"/>
      <c r="CS5" s="1071"/>
      <c r="CT5" s="1071"/>
      <c r="CU5" s="1071"/>
      <c r="CV5" s="1071"/>
      <c r="CW5" s="1071"/>
      <c r="CX5" s="1071"/>
      <c r="CY5" s="1082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2"/>
    </row>
    <row r="6" spans="1:145" ht="15" customHeight="1" thickBot="1" x14ac:dyDescent="0.25">
      <c r="A6" s="1100"/>
      <c r="B6" s="1045" t="s">
        <v>0</v>
      </c>
      <c r="C6" s="1046"/>
      <c r="D6" s="1046"/>
      <c r="E6" s="1046"/>
      <c r="F6" s="1046"/>
      <c r="G6" s="1047"/>
      <c r="H6" s="1048" t="s">
        <v>1</v>
      </c>
      <c r="I6" s="1049"/>
      <c r="J6" s="1050"/>
      <c r="K6" s="1091"/>
      <c r="L6" s="1092"/>
      <c r="M6" s="1092"/>
      <c r="N6" s="1092"/>
      <c r="O6" s="1092"/>
      <c r="P6" s="1092"/>
      <c r="Q6" s="1092"/>
      <c r="R6" s="1092"/>
      <c r="S6" s="1093"/>
      <c r="T6" s="1091"/>
      <c r="U6" s="1092"/>
      <c r="V6" s="1092"/>
      <c r="W6" s="1092"/>
      <c r="X6" s="1092"/>
      <c r="Y6" s="1092"/>
      <c r="Z6" s="1092"/>
      <c r="AA6" s="1092"/>
      <c r="AB6" s="1092"/>
      <c r="AC6" s="1078"/>
      <c r="AD6" s="1079"/>
      <c r="AE6" s="1079"/>
      <c r="AF6" s="1090"/>
      <c r="AG6" s="1106"/>
      <c r="AH6" s="1051" t="s">
        <v>54</v>
      </c>
      <c r="AI6" s="1053" t="s">
        <v>55</v>
      </c>
      <c r="AJ6" s="1053" t="s">
        <v>56</v>
      </c>
      <c r="AK6" s="1055" t="s">
        <v>57</v>
      </c>
      <c r="AL6" s="1073"/>
      <c r="AM6" s="1074"/>
      <c r="AN6" s="1074"/>
      <c r="AO6" s="1074"/>
      <c r="AP6" s="1074"/>
      <c r="AQ6" s="1074"/>
      <c r="AR6" s="1074"/>
      <c r="AS6" s="1074"/>
      <c r="AT6" s="1075"/>
      <c r="AU6" s="1078"/>
      <c r="AV6" s="1079"/>
      <c r="AW6" s="1090"/>
      <c r="AX6" s="1083"/>
      <c r="AY6" s="1084"/>
      <c r="AZ6" s="1084"/>
      <c r="BA6" s="1084"/>
      <c r="BB6" s="1084"/>
      <c r="BC6" s="1084"/>
      <c r="BD6" s="1084"/>
      <c r="BE6" s="1084"/>
      <c r="BF6" s="1085"/>
      <c r="BG6" s="1073"/>
      <c r="BH6" s="1074"/>
      <c r="BI6" s="1074"/>
      <c r="BJ6" s="1074"/>
      <c r="BK6" s="1074"/>
      <c r="BL6" s="1074"/>
      <c r="BM6" s="1074"/>
      <c r="BN6" s="1074"/>
      <c r="BO6" s="1086"/>
      <c r="BP6" s="1095"/>
      <c r="BQ6" s="1087"/>
      <c r="BR6" s="1053"/>
      <c r="BS6" s="1053"/>
      <c r="BT6" s="1055"/>
      <c r="BU6" s="1068"/>
      <c r="BV6" s="1073"/>
      <c r="BW6" s="1074"/>
      <c r="BX6" s="1074"/>
      <c r="BY6" s="1074"/>
      <c r="BZ6" s="1074"/>
      <c r="CA6" s="1074"/>
      <c r="CB6" s="1074"/>
      <c r="CC6" s="1074"/>
      <c r="CD6" s="1075"/>
      <c r="CE6" s="1078"/>
      <c r="CF6" s="1079"/>
      <c r="CG6" s="1079"/>
      <c r="CH6" s="1083"/>
      <c r="CI6" s="1084"/>
      <c r="CJ6" s="1084"/>
      <c r="CK6" s="1084"/>
      <c r="CL6" s="1084"/>
      <c r="CM6" s="1084"/>
      <c r="CN6" s="1084"/>
      <c r="CO6" s="1084"/>
      <c r="CP6" s="1085"/>
      <c r="CQ6" s="1073"/>
      <c r="CR6" s="1074"/>
      <c r="CS6" s="1074"/>
      <c r="CT6" s="1074"/>
      <c r="CU6" s="1074"/>
      <c r="CV6" s="1074"/>
      <c r="CW6" s="1074"/>
      <c r="CX6" s="1074"/>
      <c r="CY6" s="1086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2"/>
    </row>
    <row r="7" spans="1:145" ht="15" customHeight="1" thickBot="1" x14ac:dyDescent="0.25">
      <c r="A7" s="1100"/>
      <c r="B7" s="1057">
        <v>2017</v>
      </c>
      <c r="C7" s="1058"/>
      <c r="D7" s="1059"/>
      <c r="E7" s="1057">
        <v>2016</v>
      </c>
      <c r="F7" s="1058"/>
      <c r="G7" s="1059"/>
      <c r="H7" s="1060" t="s">
        <v>6</v>
      </c>
      <c r="I7" s="1062" t="s">
        <v>7</v>
      </c>
      <c r="J7" s="1043" t="s">
        <v>8</v>
      </c>
      <c r="K7" s="1034">
        <f t="shared" ref="K7:N7" si="1">B7</f>
        <v>2017</v>
      </c>
      <c r="L7" s="1035"/>
      <c r="M7" s="1036"/>
      <c r="N7" s="1034">
        <f t="shared" si="1"/>
        <v>2016</v>
      </c>
      <c r="O7" s="1035"/>
      <c r="P7" s="1037"/>
      <c r="Q7" s="1041" t="s">
        <v>1</v>
      </c>
      <c r="R7" s="1039"/>
      <c r="S7" s="1040"/>
      <c r="T7" s="1034">
        <f t="shared" ref="T7:W7" si="2">K7</f>
        <v>2017</v>
      </c>
      <c r="U7" s="1035"/>
      <c r="V7" s="1036"/>
      <c r="W7" s="1034">
        <f t="shared" si="2"/>
        <v>2016</v>
      </c>
      <c r="X7" s="1035"/>
      <c r="Y7" s="1037"/>
      <c r="Z7" s="1041" t="s">
        <v>1</v>
      </c>
      <c r="AA7" s="1039"/>
      <c r="AB7" s="1042"/>
      <c r="AC7" s="1078"/>
      <c r="AD7" s="1079"/>
      <c r="AE7" s="1079"/>
      <c r="AF7" s="1090"/>
      <c r="AG7" s="1106"/>
      <c r="AH7" s="1051"/>
      <c r="AI7" s="1053"/>
      <c r="AJ7" s="1053"/>
      <c r="AK7" s="1055"/>
      <c r="AL7" s="1034">
        <f t="shared" ref="AL7:AO7" si="3">T7</f>
        <v>2017</v>
      </c>
      <c r="AM7" s="1035"/>
      <c r="AN7" s="1036"/>
      <c r="AO7" s="1034">
        <f t="shared" si="3"/>
        <v>2016</v>
      </c>
      <c r="AP7" s="1035"/>
      <c r="AQ7" s="1037"/>
      <c r="AR7" s="1038" t="s">
        <v>1</v>
      </c>
      <c r="AS7" s="1039"/>
      <c r="AT7" s="1040"/>
      <c r="AU7" s="1091"/>
      <c r="AV7" s="1092"/>
      <c r="AW7" s="1093"/>
      <c r="AX7" s="1034">
        <f t="shared" ref="AX7:BA7" si="4">AL7</f>
        <v>2017</v>
      </c>
      <c r="AY7" s="1035"/>
      <c r="AZ7" s="1036"/>
      <c r="BA7" s="1034">
        <f t="shared" si="4"/>
        <v>2016</v>
      </c>
      <c r="BB7" s="1035"/>
      <c r="BC7" s="1037"/>
      <c r="BD7" s="1038" t="s">
        <v>1</v>
      </c>
      <c r="BE7" s="1039"/>
      <c r="BF7" s="1040"/>
      <c r="BG7" s="1034">
        <f t="shared" ref="BG7:BJ7" si="5">AX7</f>
        <v>2017</v>
      </c>
      <c r="BH7" s="1035"/>
      <c r="BI7" s="1036"/>
      <c r="BJ7" s="1034">
        <f t="shared" si="5"/>
        <v>2016</v>
      </c>
      <c r="BK7" s="1035"/>
      <c r="BL7" s="1037"/>
      <c r="BM7" s="1038" t="s">
        <v>1</v>
      </c>
      <c r="BN7" s="1039"/>
      <c r="BO7" s="1040"/>
      <c r="BP7" s="1095"/>
      <c r="BQ7" s="1087"/>
      <c r="BR7" s="1053"/>
      <c r="BS7" s="1053"/>
      <c r="BT7" s="1055"/>
      <c r="BU7" s="1068"/>
      <c r="BV7" s="1034"/>
      <c r="BW7" s="1035"/>
      <c r="BX7" s="1036"/>
      <c r="BY7" s="1034"/>
      <c r="BZ7" s="1035"/>
      <c r="CA7" s="1037"/>
      <c r="CB7" s="1038"/>
      <c r="CC7" s="1039"/>
      <c r="CD7" s="1040"/>
      <c r="CE7" s="1080"/>
      <c r="CF7" s="1081"/>
      <c r="CG7" s="1081"/>
      <c r="CH7" s="1034"/>
      <c r="CI7" s="1035"/>
      <c r="CJ7" s="1036"/>
      <c r="CK7" s="1034"/>
      <c r="CL7" s="1035"/>
      <c r="CM7" s="1037"/>
      <c r="CN7" s="1038"/>
      <c r="CO7" s="1039"/>
      <c r="CP7" s="1040"/>
      <c r="CQ7" s="1034"/>
      <c r="CR7" s="1035"/>
      <c r="CS7" s="1036"/>
      <c r="CT7" s="1034"/>
      <c r="CU7" s="1035"/>
      <c r="CV7" s="1037"/>
      <c r="CW7" s="1038"/>
      <c r="CX7" s="1039"/>
      <c r="CY7" s="1040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</row>
    <row r="8" spans="1:145" ht="15" customHeight="1" thickBot="1" x14ac:dyDescent="0.25">
      <c r="A8" s="1101"/>
      <c r="B8" s="163" t="s">
        <v>6</v>
      </c>
      <c r="C8" s="164" t="s">
        <v>7</v>
      </c>
      <c r="D8" s="165" t="s">
        <v>8</v>
      </c>
      <c r="E8" s="166" t="s">
        <v>6</v>
      </c>
      <c r="F8" s="167" t="s">
        <v>7</v>
      </c>
      <c r="G8" s="168" t="s">
        <v>8</v>
      </c>
      <c r="H8" s="1061"/>
      <c r="I8" s="1063"/>
      <c r="J8" s="1044"/>
      <c r="K8" s="169" t="s">
        <v>6</v>
      </c>
      <c r="L8" s="170" t="s">
        <v>7</v>
      </c>
      <c r="M8" s="171" t="s">
        <v>8</v>
      </c>
      <c r="N8" s="172" t="s">
        <v>6</v>
      </c>
      <c r="O8" s="173" t="s">
        <v>7</v>
      </c>
      <c r="P8" s="174" t="s">
        <v>8</v>
      </c>
      <c r="Q8" s="175" t="s">
        <v>6</v>
      </c>
      <c r="R8" s="173" t="s">
        <v>7</v>
      </c>
      <c r="S8" s="174" t="s">
        <v>8</v>
      </c>
      <c r="T8" s="172" t="s">
        <v>6</v>
      </c>
      <c r="U8" s="173" t="s">
        <v>7</v>
      </c>
      <c r="V8" s="171" t="s">
        <v>8</v>
      </c>
      <c r="W8" s="172" t="s">
        <v>6</v>
      </c>
      <c r="X8" s="173" t="s">
        <v>7</v>
      </c>
      <c r="Y8" s="174" t="s">
        <v>8</v>
      </c>
      <c r="Z8" s="175" t="s">
        <v>6</v>
      </c>
      <c r="AA8" s="173" t="s">
        <v>7</v>
      </c>
      <c r="AB8" s="171" t="s">
        <v>8</v>
      </c>
      <c r="AC8" s="176">
        <f>$K$7</f>
        <v>2017</v>
      </c>
      <c r="AD8" s="177">
        <f>$N$7</f>
        <v>2016</v>
      </c>
      <c r="AE8" s="178" t="s">
        <v>9</v>
      </c>
      <c r="AF8" s="1093"/>
      <c r="AG8" s="1107"/>
      <c r="AH8" s="1052"/>
      <c r="AI8" s="1054"/>
      <c r="AJ8" s="1054"/>
      <c r="AK8" s="1056"/>
      <c r="AL8" s="172" t="s">
        <v>6</v>
      </c>
      <c r="AM8" s="173" t="s">
        <v>7</v>
      </c>
      <c r="AN8" s="171" t="s">
        <v>8</v>
      </c>
      <c r="AO8" s="172" t="s">
        <v>6</v>
      </c>
      <c r="AP8" s="173" t="s">
        <v>7</v>
      </c>
      <c r="AQ8" s="174" t="s">
        <v>8</v>
      </c>
      <c r="AR8" s="172" t="s">
        <v>6</v>
      </c>
      <c r="AS8" s="173" t="s">
        <v>7</v>
      </c>
      <c r="AT8" s="174" t="s">
        <v>8</v>
      </c>
      <c r="AU8" s="179">
        <v>2015</v>
      </c>
      <c r="AV8" s="180">
        <v>2014</v>
      </c>
      <c r="AW8" s="181" t="s">
        <v>9</v>
      </c>
      <c r="AX8" s="172" t="s">
        <v>6</v>
      </c>
      <c r="AY8" s="173" t="s">
        <v>7</v>
      </c>
      <c r="AZ8" s="171" t="s">
        <v>8</v>
      </c>
      <c r="BA8" s="172" t="s">
        <v>6</v>
      </c>
      <c r="BB8" s="173" t="s">
        <v>7</v>
      </c>
      <c r="BC8" s="174" t="s">
        <v>8</v>
      </c>
      <c r="BD8" s="169" t="s">
        <v>6</v>
      </c>
      <c r="BE8" s="170" t="s">
        <v>7</v>
      </c>
      <c r="BF8" s="182" t="s">
        <v>8</v>
      </c>
      <c r="BG8" s="172" t="s">
        <v>6</v>
      </c>
      <c r="BH8" s="173" t="s">
        <v>7</v>
      </c>
      <c r="BI8" s="171" t="s">
        <v>8</v>
      </c>
      <c r="BJ8" s="172" t="s">
        <v>6</v>
      </c>
      <c r="BK8" s="173" t="s">
        <v>7</v>
      </c>
      <c r="BL8" s="174" t="s">
        <v>8</v>
      </c>
      <c r="BM8" s="172" t="s">
        <v>6</v>
      </c>
      <c r="BN8" s="173" t="s">
        <v>7</v>
      </c>
      <c r="BO8" s="174" t="s">
        <v>8</v>
      </c>
      <c r="BP8" s="1096"/>
      <c r="BQ8" s="1088"/>
      <c r="BR8" s="1054"/>
      <c r="BS8" s="1054"/>
      <c r="BT8" s="1056"/>
      <c r="BU8" s="1069"/>
      <c r="BV8" s="172"/>
      <c r="BW8" s="173"/>
      <c r="BX8" s="171"/>
      <c r="BY8" s="172"/>
      <c r="BZ8" s="173"/>
      <c r="CA8" s="174"/>
      <c r="CB8" s="172"/>
      <c r="CC8" s="173"/>
      <c r="CD8" s="174"/>
      <c r="CE8" s="176"/>
      <c r="CF8" s="177"/>
      <c r="CG8" s="183"/>
      <c r="CH8" s="172"/>
      <c r="CI8" s="173"/>
      <c r="CJ8" s="171"/>
      <c r="CK8" s="172"/>
      <c r="CL8" s="173"/>
      <c r="CM8" s="174"/>
      <c r="CN8" s="172"/>
      <c r="CO8" s="173"/>
      <c r="CP8" s="174"/>
      <c r="CQ8" s="172"/>
      <c r="CR8" s="173"/>
      <c r="CS8" s="171"/>
      <c r="CT8" s="172"/>
      <c r="CU8" s="173"/>
      <c r="CV8" s="174"/>
      <c r="CW8" s="172"/>
      <c r="CX8" s="173"/>
      <c r="CY8" s="174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</row>
    <row r="9" spans="1:145" s="188" customFormat="1" ht="24.75" customHeight="1" thickBot="1" x14ac:dyDescent="0.25">
      <c r="A9" s="189" t="s">
        <v>10</v>
      </c>
      <c r="B9" s="190">
        <f t="shared" ref="B9:G9" si="6">SUM(B10:B13)</f>
        <v>722</v>
      </c>
      <c r="C9" s="191">
        <f t="shared" si="6"/>
        <v>14</v>
      </c>
      <c r="D9" s="192">
        <f t="shared" si="6"/>
        <v>886</v>
      </c>
      <c r="E9" s="193">
        <f t="shared" si="6"/>
        <v>758</v>
      </c>
      <c r="F9" s="193">
        <f t="shared" si="6"/>
        <v>14</v>
      </c>
      <c r="G9" s="194">
        <f t="shared" si="6"/>
        <v>990</v>
      </c>
      <c r="H9" s="195">
        <f t="shared" ref="H9:J13" si="7">IF(E9=0,B9,((B9*100/E9)-100)/100)</f>
        <v>-4.7493403693931381E-2</v>
      </c>
      <c r="I9" s="196">
        <f t="shared" si="7"/>
        <v>0</v>
      </c>
      <c r="J9" s="197">
        <f t="shared" si="7"/>
        <v>-0.10505050505050505</v>
      </c>
      <c r="K9" s="36">
        <f t="shared" ref="K9:P9" si="8">SUM(K10:K13)</f>
        <v>149</v>
      </c>
      <c r="L9" s="37">
        <f t="shared" si="8"/>
        <v>1</v>
      </c>
      <c r="M9" s="198">
        <f t="shared" si="8"/>
        <v>154</v>
      </c>
      <c r="N9" s="36">
        <f>SUM(N10:N13)</f>
        <v>118</v>
      </c>
      <c r="O9" s="37">
        <f t="shared" si="8"/>
        <v>0</v>
      </c>
      <c r="P9" s="38">
        <f t="shared" si="8"/>
        <v>126</v>
      </c>
      <c r="Q9" s="73">
        <f t="shared" ref="Q9:S13" si="9">IF(N9=0,K9,((K9*100/N9)-100)/100)</f>
        <v>0.26271186440677963</v>
      </c>
      <c r="R9" s="45">
        <f t="shared" si="9"/>
        <v>1</v>
      </c>
      <c r="S9" s="199">
        <f t="shared" si="9"/>
        <v>0.22222222222222229</v>
      </c>
      <c r="T9" s="36">
        <f t="shared" ref="T9:Y9" si="10">SUM(T10:T13)</f>
        <v>87</v>
      </c>
      <c r="U9" s="37">
        <f t="shared" si="10"/>
        <v>1</v>
      </c>
      <c r="V9" s="198">
        <f t="shared" si="10"/>
        <v>89</v>
      </c>
      <c r="W9" s="36">
        <f t="shared" si="10"/>
        <v>83</v>
      </c>
      <c r="X9" s="37">
        <f t="shared" si="10"/>
        <v>0</v>
      </c>
      <c r="Y9" s="38">
        <f t="shared" si="10"/>
        <v>88</v>
      </c>
      <c r="Z9" s="73">
        <f t="shared" ref="Z9:Z13" si="11">IF(W9=0,T9,((T9*100/W9)-100)/100)</f>
        <v>4.819277108433738E-2</v>
      </c>
      <c r="AA9" s="45">
        <f t="shared" ref="AA9:AB13" si="12">IF(X9=0,U9,((U9*100/X9)-100)/100)</f>
        <v>1</v>
      </c>
      <c r="AB9" s="48">
        <f t="shared" si="12"/>
        <v>1.1363636363636402E-2</v>
      </c>
      <c r="AC9" s="200">
        <f t="shared" ref="AC9:AC13" si="13">IF(K9=0,0,T9/K9)</f>
        <v>0.58389261744966447</v>
      </c>
      <c r="AD9" s="201">
        <f t="shared" ref="AD9:AD13" si="14">IF(N9=0,0,W9/N9)</f>
        <v>0.70338983050847459</v>
      </c>
      <c r="AE9" s="202">
        <f>AC9-AD9</f>
        <v>-0.11949721305881011</v>
      </c>
      <c r="AF9" s="203" t="s">
        <v>10</v>
      </c>
      <c r="AG9" s="204">
        <f t="shared" ref="AG9:AQ9" si="15">SUM(AG10:AG13)</f>
        <v>87</v>
      </c>
      <c r="AH9" s="36">
        <f t="shared" si="15"/>
        <v>64</v>
      </c>
      <c r="AI9" s="37">
        <f t="shared" si="15"/>
        <v>8</v>
      </c>
      <c r="AJ9" s="37">
        <f t="shared" si="15"/>
        <v>5</v>
      </c>
      <c r="AK9" s="38">
        <f t="shared" si="15"/>
        <v>10</v>
      </c>
      <c r="AL9" s="190">
        <f t="shared" si="15"/>
        <v>63</v>
      </c>
      <c r="AM9" s="191">
        <f t="shared" si="15"/>
        <v>0</v>
      </c>
      <c r="AN9" s="205">
        <f t="shared" si="15"/>
        <v>63</v>
      </c>
      <c r="AO9" s="190">
        <f t="shared" si="15"/>
        <v>37</v>
      </c>
      <c r="AP9" s="191">
        <f t="shared" si="15"/>
        <v>0</v>
      </c>
      <c r="AQ9" s="192">
        <f t="shared" si="15"/>
        <v>37</v>
      </c>
      <c r="AR9" s="206">
        <f t="shared" ref="AR9:AR13" si="16">IF(AO9=0,AL9,((AL9*100/AO9)-100)/100)</f>
        <v>0.70270270270270263</v>
      </c>
      <c r="AS9" s="207">
        <f t="shared" ref="AS9:AT13" si="17">IF(AP9=0,AM9,((AM9*100/AP9)-100)/100)</f>
        <v>0</v>
      </c>
      <c r="AT9" s="208">
        <f t="shared" si="17"/>
        <v>0.70270270270270263</v>
      </c>
      <c r="AU9" s="206">
        <f t="shared" ref="AU9:AU13" si="18">IF(B9=0,0,AL9/B9)</f>
        <v>8.7257617728531855E-2</v>
      </c>
      <c r="AV9" s="207">
        <f t="shared" ref="AV9:AV13" si="19">IF(E9=0,0,AO9/E9)</f>
        <v>4.8812664907651716E-2</v>
      </c>
      <c r="AW9" s="208">
        <f t="shared" ref="AW9:AW13" si="20">AU9-AV9</f>
        <v>3.8444952820880139E-2</v>
      </c>
      <c r="AX9" s="193">
        <f t="shared" ref="AX9:BC9" si="21">SUM(AX10:AX13)</f>
        <v>7</v>
      </c>
      <c r="AY9" s="191">
        <f t="shared" si="21"/>
        <v>0</v>
      </c>
      <c r="AZ9" s="191">
        <f t="shared" si="21"/>
        <v>11</v>
      </c>
      <c r="BA9" s="193">
        <f t="shared" si="21"/>
        <v>8</v>
      </c>
      <c r="BB9" s="191">
        <f t="shared" si="21"/>
        <v>0</v>
      </c>
      <c r="BC9" s="192">
        <f t="shared" si="21"/>
        <v>11</v>
      </c>
      <c r="BD9" s="206">
        <f t="shared" ref="BD9:BD13" si="22">IF(BA9=0,AX9,((AX9*100/BA9)-100)/100)</f>
        <v>-0.125</v>
      </c>
      <c r="BE9" s="207">
        <f t="shared" ref="BE9:BF13" si="23">IF(BB9=0,AY9,((AY9*100/BB9)-100)/100)</f>
        <v>0</v>
      </c>
      <c r="BF9" s="208">
        <f t="shared" si="23"/>
        <v>0</v>
      </c>
      <c r="BG9" s="190">
        <f t="shared" ref="BG9:BL9" si="24">SUM(BG10:BG13)</f>
        <v>1</v>
      </c>
      <c r="BH9" s="191">
        <f t="shared" si="24"/>
        <v>0</v>
      </c>
      <c r="BI9" s="192">
        <f t="shared" si="24"/>
        <v>1</v>
      </c>
      <c r="BJ9" s="193">
        <f t="shared" si="24"/>
        <v>2</v>
      </c>
      <c r="BK9" s="191">
        <f t="shared" si="24"/>
        <v>0</v>
      </c>
      <c r="BL9" s="205">
        <f t="shared" si="24"/>
        <v>2</v>
      </c>
      <c r="BM9" s="206">
        <f t="shared" ref="BM9:BM13" si="25">IF(BJ9=0,BG9,((BG9*100/BJ9)-100)/100)</f>
        <v>-0.5</v>
      </c>
      <c r="BN9" s="207">
        <f t="shared" ref="BN9:BO13" si="26">IF(BK9=0,BH9,((BH9*100/BK9)-100)/100)</f>
        <v>0</v>
      </c>
      <c r="BO9" s="209">
        <f t="shared" si="26"/>
        <v>-0.5</v>
      </c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7"/>
    </row>
    <row r="10" spans="1:145" ht="21" customHeight="1" x14ac:dyDescent="0.35">
      <c r="A10" s="212" t="s">
        <v>11</v>
      </c>
      <c r="B10" s="213">
        <v>275</v>
      </c>
      <c r="C10" s="214">
        <v>6</v>
      </c>
      <c r="D10" s="215">
        <v>352</v>
      </c>
      <c r="E10" s="213">
        <v>273</v>
      </c>
      <c r="F10" s="216">
        <v>9</v>
      </c>
      <c r="G10" s="215">
        <v>370</v>
      </c>
      <c r="H10" s="217">
        <f t="shared" si="7"/>
        <v>7.3260073260073E-3</v>
      </c>
      <c r="I10" s="218">
        <f t="shared" si="7"/>
        <v>-0.33333333333333326</v>
      </c>
      <c r="J10" s="219">
        <f t="shared" si="7"/>
        <v>-4.86486486486487E-2</v>
      </c>
      <c r="K10" s="213">
        <v>57</v>
      </c>
      <c r="L10" s="214">
        <v>0</v>
      </c>
      <c r="M10" s="220">
        <v>58</v>
      </c>
      <c r="N10" s="213">
        <v>39</v>
      </c>
      <c r="O10" s="214">
        <v>0</v>
      </c>
      <c r="P10" s="221">
        <v>41</v>
      </c>
      <c r="Q10" s="222">
        <f t="shared" si="9"/>
        <v>0.46153846153846162</v>
      </c>
      <c r="R10" s="223">
        <f t="shared" si="9"/>
        <v>0</v>
      </c>
      <c r="S10" s="224">
        <f t="shared" si="9"/>
        <v>0.41463414634146345</v>
      </c>
      <c r="T10" s="213">
        <v>36</v>
      </c>
      <c r="U10" s="214">
        <v>0</v>
      </c>
      <c r="V10" s="220">
        <v>36</v>
      </c>
      <c r="W10" s="213">
        <v>30</v>
      </c>
      <c r="X10" s="214">
        <v>0</v>
      </c>
      <c r="Y10" s="221">
        <v>31</v>
      </c>
      <c r="Z10" s="222">
        <f t="shared" si="11"/>
        <v>0.2</v>
      </c>
      <c r="AA10" s="223">
        <f t="shared" si="12"/>
        <v>0</v>
      </c>
      <c r="AB10" s="225">
        <f t="shared" si="12"/>
        <v>0.16129032258064513</v>
      </c>
      <c r="AC10" s="226">
        <f t="shared" si="13"/>
        <v>0.63157894736842102</v>
      </c>
      <c r="AD10" s="227">
        <f t="shared" si="14"/>
        <v>0.76923076923076927</v>
      </c>
      <c r="AE10" s="228">
        <f t="shared" ref="AE10:AE13" si="27">AC10-AD10</f>
        <v>-0.13765182186234826</v>
      </c>
      <c r="AF10" s="229" t="s">
        <v>11</v>
      </c>
      <c r="AG10" s="230">
        <v>36</v>
      </c>
      <c r="AH10" s="231">
        <v>25</v>
      </c>
      <c r="AI10" s="86">
        <v>4</v>
      </c>
      <c r="AJ10" s="86">
        <v>3</v>
      </c>
      <c r="AK10" s="232">
        <v>4</v>
      </c>
      <c r="AL10" s="60">
        <v>22</v>
      </c>
      <c r="AM10" s="64">
        <v>0</v>
      </c>
      <c r="AN10" s="233">
        <v>22</v>
      </c>
      <c r="AO10" s="60">
        <v>10</v>
      </c>
      <c r="AP10" s="64">
        <v>0</v>
      </c>
      <c r="AQ10" s="234">
        <v>10</v>
      </c>
      <c r="AR10" s="235">
        <f t="shared" si="16"/>
        <v>1.2</v>
      </c>
      <c r="AS10" s="236">
        <f t="shared" si="17"/>
        <v>0</v>
      </c>
      <c r="AT10" s="237">
        <f t="shared" si="17"/>
        <v>1.2</v>
      </c>
      <c r="AU10" s="235">
        <f t="shared" si="18"/>
        <v>0.08</v>
      </c>
      <c r="AV10" s="236">
        <f t="shared" si="19"/>
        <v>3.6630036630036632E-2</v>
      </c>
      <c r="AW10" s="237">
        <f t="shared" si="20"/>
        <v>4.336996336996337E-2</v>
      </c>
      <c r="AX10" s="238">
        <v>2</v>
      </c>
      <c r="AY10" s="86">
        <v>0</v>
      </c>
      <c r="AZ10" s="86">
        <v>2</v>
      </c>
      <c r="BA10" s="238">
        <v>3</v>
      </c>
      <c r="BB10" s="86">
        <v>0</v>
      </c>
      <c r="BC10" s="232">
        <v>3</v>
      </c>
      <c r="BD10" s="239">
        <f t="shared" si="22"/>
        <v>-0.33333333333333326</v>
      </c>
      <c r="BE10" s="240">
        <f t="shared" si="23"/>
        <v>0</v>
      </c>
      <c r="BF10" s="241">
        <f t="shared" si="23"/>
        <v>-0.33333333333333326</v>
      </c>
      <c r="BG10" s="60">
        <v>0</v>
      </c>
      <c r="BH10" s="64">
        <v>0</v>
      </c>
      <c r="BI10" s="234">
        <v>0</v>
      </c>
      <c r="BJ10" s="238">
        <v>0</v>
      </c>
      <c r="BK10" s="86">
        <v>0</v>
      </c>
      <c r="BL10" s="242">
        <v>0</v>
      </c>
      <c r="BM10" s="235">
        <f t="shared" si="25"/>
        <v>0</v>
      </c>
      <c r="BN10" s="236">
        <f t="shared" si="26"/>
        <v>0</v>
      </c>
      <c r="BO10" s="237">
        <f t="shared" si="26"/>
        <v>0</v>
      </c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2"/>
    </row>
    <row r="11" spans="1:145" ht="24.75" customHeight="1" x14ac:dyDescent="0.35">
      <c r="A11" s="243" t="s">
        <v>12</v>
      </c>
      <c r="B11" s="244">
        <v>117</v>
      </c>
      <c r="C11" s="93">
        <v>2</v>
      </c>
      <c r="D11" s="94">
        <v>137</v>
      </c>
      <c r="E11" s="244">
        <v>164</v>
      </c>
      <c r="F11" s="245">
        <v>2</v>
      </c>
      <c r="G11" s="94">
        <v>208</v>
      </c>
      <c r="H11" s="246">
        <f t="shared" si="7"/>
        <v>-0.28658536585365851</v>
      </c>
      <c r="I11" s="247">
        <f t="shared" si="7"/>
        <v>0</v>
      </c>
      <c r="J11" s="248">
        <f t="shared" si="7"/>
        <v>-0.34134615384615385</v>
      </c>
      <c r="K11" s="244">
        <v>25</v>
      </c>
      <c r="L11" s="93">
        <v>0</v>
      </c>
      <c r="M11" s="249">
        <v>26</v>
      </c>
      <c r="N11" s="244">
        <v>32</v>
      </c>
      <c r="O11" s="93">
        <v>0</v>
      </c>
      <c r="P11" s="250">
        <v>35</v>
      </c>
      <c r="Q11" s="251">
        <f t="shared" si="9"/>
        <v>-0.21875</v>
      </c>
      <c r="R11" s="252">
        <f t="shared" si="9"/>
        <v>0</v>
      </c>
      <c r="S11" s="253">
        <f t="shared" si="9"/>
        <v>-0.25714285714285706</v>
      </c>
      <c r="T11" s="244">
        <v>17</v>
      </c>
      <c r="U11" s="93">
        <v>0</v>
      </c>
      <c r="V11" s="249">
        <v>17</v>
      </c>
      <c r="W11" s="244">
        <v>20</v>
      </c>
      <c r="X11" s="93">
        <v>0</v>
      </c>
      <c r="Y11" s="250">
        <v>23</v>
      </c>
      <c r="Z11" s="251">
        <f t="shared" si="11"/>
        <v>-0.15</v>
      </c>
      <c r="AA11" s="252">
        <f t="shared" si="12"/>
        <v>0</v>
      </c>
      <c r="AB11" s="254">
        <f t="shared" si="12"/>
        <v>-0.26086956521739124</v>
      </c>
      <c r="AC11" s="255">
        <f t="shared" si="13"/>
        <v>0.68</v>
      </c>
      <c r="AD11" s="256">
        <f t="shared" si="14"/>
        <v>0.625</v>
      </c>
      <c r="AE11" s="257">
        <f t="shared" si="27"/>
        <v>5.5000000000000049E-2</v>
      </c>
      <c r="AF11" s="258" t="s">
        <v>12</v>
      </c>
      <c r="AG11" s="259">
        <v>17</v>
      </c>
      <c r="AH11" s="244">
        <v>12</v>
      </c>
      <c r="AI11" s="93">
        <v>0</v>
      </c>
      <c r="AJ11" s="93">
        <v>1</v>
      </c>
      <c r="AK11" s="250">
        <v>4</v>
      </c>
      <c r="AL11" s="69">
        <v>8</v>
      </c>
      <c r="AM11" s="70">
        <v>0</v>
      </c>
      <c r="AN11" s="260">
        <v>8</v>
      </c>
      <c r="AO11" s="69">
        <v>12</v>
      </c>
      <c r="AP11" s="70">
        <v>0</v>
      </c>
      <c r="AQ11" s="261">
        <v>12</v>
      </c>
      <c r="AR11" s="262">
        <f t="shared" si="16"/>
        <v>-0.33333333333333326</v>
      </c>
      <c r="AS11" s="263">
        <f t="shared" si="17"/>
        <v>0</v>
      </c>
      <c r="AT11" s="264">
        <f t="shared" si="17"/>
        <v>-0.33333333333333326</v>
      </c>
      <c r="AU11" s="262">
        <f t="shared" si="18"/>
        <v>6.8376068376068383E-2</v>
      </c>
      <c r="AV11" s="263">
        <f t="shared" si="19"/>
        <v>7.3170731707317069E-2</v>
      </c>
      <c r="AW11" s="264">
        <f t="shared" si="20"/>
        <v>-4.7946633312486858E-3</v>
      </c>
      <c r="AX11" s="245">
        <v>1</v>
      </c>
      <c r="AY11" s="93">
        <v>0</v>
      </c>
      <c r="AZ11" s="93">
        <v>3</v>
      </c>
      <c r="BA11" s="245">
        <v>0</v>
      </c>
      <c r="BB11" s="93">
        <v>0</v>
      </c>
      <c r="BC11" s="250">
        <v>0</v>
      </c>
      <c r="BD11" s="265">
        <f t="shared" si="22"/>
        <v>1</v>
      </c>
      <c r="BE11" s="266">
        <f t="shared" si="23"/>
        <v>0</v>
      </c>
      <c r="BF11" s="267">
        <f t="shared" si="23"/>
        <v>3</v>
      </c>
      <c r="BG11" s="69">
        <v>0</v>
      </c>
      <c r="BH11" s="70">
        <v>0</v>
      </c>
      <c r="BI11" s="261">
        <v>0</v>
      </c>
      <c r="BJ11" s="245">
        <v>0</v>
      </c>
      <c r="BK11" s="93">
        <v>0</v>
      </c>
      <c r="BL11" s="249">
        <v>0</v>
      </c>
      <c r="BM11" s="262">
        <f t="shared" si="25"/>
        <v>0</v>
      </c>
      <c r="BN11" s="263">
        <f t="shared" si="26"/>
        <v>0</v>
      </c>
      <c r="BO11" s="264">
        <f t="shared" si="26"/>
        <v>0</v>
      </c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2"/>
    </row>
    <row r="12" spans="1:145" ht="21" customHeight="1" x14ac:dyDescent="0.35">
      <c r="A12" s="243" t="s">
        <v>13</v>
      </c>
      <c r="B12" s="244">
        <v>98</v>
      </c>
      <c r="C12" s="93">
        <v>0</v>
      </c>
      <c r="D12" s="94">
        <v>116</v>
      </c>
      <c r="E12" s="244">
        <v>88</v>
      </c>
      <c r="F12" s="245">
        <v>1</v>
      </c>
      <c r="G12" s="94">
        <v>106</v>
      </c>
      <c r="H12" s="246">
        <f t="shared" si="7"/>
        <v>0.11363636363636359</v>
      </c>
      <c r="I12" s="247">
        <f t="shared" si="7"/>
        <v>-1</v>
      </c>
      <c r="J12" s="248">
        <f t="shared" si="7"/>
        <v>9.4339622641509496E-2</v>
      </c>
      <c r="K12" s="244">
        <v>25</v>
      </c>
      <c r="L12" s="93">
        <v>0</v>
      </c>
      <c r="M12" s="249">
        <v>25</v>
      </c>
      <c r="N12" s="244">
        <v>17</v>
      </c>
      <c r="O12" s="93">
        <v>0</v>
      </c>
      <c r="P12" s="250">
        <v>18</v>
      </c>
      <c r="Q12" s="251">
        <f t="shared" si="9"/>
        <v>0.4705882352941177</v>
      </c>
      <c r="R12" s="252">
        <f t="shared" si="9"/>
        <v>0</v>
      </c>
      <c r="S12" s="253">
        <f t="shared" si="9"/>
        <v>0.38888888888888884</v>
      </c>
      <c r="T12" s="244">
        <v>13</v>
      </c>
      <c r="U12" s="93">
        <v>0</v>
      </c>
      <c r="V12" s="249">
        <v>13</v>
      </c>
      <c r="W12" s="244">
        <v>9</v>
      </c>
      <c r="X12" s="93">
        <v>0</v>
      </c>
      <c r="Y12" s="250">
        <v>10</v>
      </c>
      <c r="Z12" s="251">
        <f t="shared" si="11"/>
        <v>0.44444444444444459</v>
      </c>
      <c r="AA12" s="252">
        <f t="shared" si="12"/>
        <v>0</v>
      </c>
      <c r="AB12" s="254">
        <f t="shared" si="12"/>
        <v>0.3</v>
      </c>
      <c r="AC12" s="255">
        <f t="shared" si="13"/>
        <v>0.52</v>
      </c>
      <c r="AD12" s="256">
        <f t="shared" si="14"/>
        <v>0.52941176470588236</v>
      </c>
      <c r="AE12" s="257">
        <f t="shared" si="27"/>
        <v>-9.4117647058823417E-3</v>
      </c>
      <c r="AF12" s="258" t="s">
        <v>13</v>
      </c>
      <c r="AG12" s="259">
        <v>13</v>
      </c>
      <c r="AH12" s="244">
        <v>12</v>
      </c>
      <c r="AI12" s="93">
        <v>0</v>
      </c>
      <c r="AJ12" s="93">
        <v>0</v>
      </c>
      <c r="AK12" s="250">
        <v>1</v>
      </c>
      <c r="AL12" s="69">
        <v>12</v>
      </c>
      <c r="AM12" s="70">
        <v>0</v>
      </c>
      <c r="AN12" s="260">
        <v>12</v>
      </c>
      <c r="AO12" s="69">
        <v>8</v>
      </c>
      <c r="AP12" s="70">
        <v>0</v>
      </c>
      <c r="AQ12" s="261">
        <v>8</v>
      </c>
      <c r="AR12" s="262">
        <f t="shared" si="16"/>
        <v>0.5</v>
      </c>
      <c r="AS12" s="263">
        <f t="shared" si="17"/>
        <v>0</v>
      </c>
      <c r="AT12" s="264">
        <f t="shared" si="17"/>
        <v>0.5</v>
      </c>
      <c r="AU12" s="262">
        <f t="shared" si="18"/>
        <v>0.12244897959183673</v>
      </c>
      <c r="AV12" s="263">
        <f t="shared" si="19"/>
        <v>9.0909090909090912E-2</v>
      </c>
      <c r="AW12" s="264">
        <f t="shared" si="20"/>
        <v>3.153988868274582E-2</v>
      </c>
      <c r="AX12" s="245">
        <v>1</v>
      </c>
      <c r="AY12" s="93">
        <v>0</v>
      </c>
      <c r="AZ12" s="93">
        <v>1</v>
      </c>
      <c r="BA12" s="245">
        <v>2</v>
      </c>
      <c r="BB12" s="93">
        <v>0</v>
      </c>
      <c r="BC12" s="250">
        <v>3</v>
      </c>
      <c r="BD12" s="265">
        <f t="shared" si="22"/>
        <v>-0.5</v>
      </c>
      <c r="BE12" s="266">
        <f t="shared" si="23"/>
        <v>0</v>
      </c>
      <c r="BF12" s="267">
        <f t="shared" si="23"/>
        <v>-0.66666666666666652</v>
      </c>
      <c r="BG12" s="69">
        <v>0</v>
      </c>
      <c r="BH12" s="70">
        <v>0</v>
      </c>
      <c r="BI12" s="261">
        <v>0</v>
      </c>
      <c r="BJ12" s="245">
        <v>0</v>
      </c>
      <c r="BK12" s="93">
        <v>0</v>
      </c>
      <c r="BL12" s="249">
        <v>0</v>
      </c>
      <c r="BM12" s="262">
        <f t="shared" si="25"/>
        <v>0</v>
      </c>
      <c r="BN12" s="263">
        <f t="shared" si="26"/>
        <v>0</v>
      </c>
      <c r="BO12" s="264">
        <f t="shared" si="26"/>
        <v>0</v>
      </c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2"/>
    </row>
    <row r="13" spans="1:145" ht="21" customHeight="1" thickBot="1" x14ac:dyDescent="0.4">
      <c r="A13" s="268" t="s">
        <v>14</v>
      </c>
      <c r="B13" s="269">
        <v>232</v>
      </c>
      <c r="C13" s="99">
        <v>6</v>
      </c>
      <c r="D13" s="100">
        <v>281</v>
      </c>
      <c r="E13" s="269">
        <v>233</v>
      </c>
      <c r="F13" s="270">
        <v>2</v>
      </c>
      <c r="G13" s="100">
        <v>306</v>
      </c>
      <c r="H13" s="271">
        <f t="shared" si="7"/>
        <v>-4.2918454935622205E-3</v>
      </c>
      <c r="I13" s="272">
        <f t="shared" si="7"/>
        <v>2</v>
      </c>
      <c r="J13" s="273">
        <f t="shared" si="7"/>
        <v>-8.1699346405228829E-2</v>
      </c>
      <c r="K13" s="269">
        <v>42</v>
      </c>
      <c r="L13" s="99">
        <v>1</v>
      </c>
      <c r="M13" s="274">
        <v>45</v>
      </c>
      <c r="N13" s="269">
        <v>30</v>
      </c>
      <c r="O13" s="99">
        <v>0</v>
      </c>
      <c r="P13" s="275">
        <v>32</v>
      </c>
      <c r="Q13" s="276">
        <f t="shared" si="9"/>
        <v>0.4</v>
      </c>
      <c r="R13" s="277">
        <f t="shared" si="9"/>
        <v>1</v>
      </c>
      <c r="S13" s="278">
        <f t="shared" si="9"/>
        <v>0.40625</v>
      </c>
      <c r="T13" s="269">
        <v>21</v>
      </c>
      <c r="U13" s="99">
        <v>1</v>
      </c>
      <c r="V13" s="274">
        <v>23</v>
      </c>
      <c r="W13" s="269">
        <v>24</v>
      </c>
      <c r="X13" s="99">
        <v>0</v>
      </c>
      <c r="Y13" s="275">
        <v>24</v>
      </c>
      <c r="Z13" s="276">
        <f t="shared" si="11"/>
        <v>-0.125</v>
      </c>
      <c r="AA13" s="277">
        <f t="shared" si="12"/>
        <v>1</v>
      </c>
      <c r="AB13" s="279">
        <f t="shared" si="12"/>
        <v>-4.1666666666666713E-2</v>
      </c>
      <c r="AC13" s="280">
        <f t="shared" si="13"/>
        <v>0.5</v>
      </c>
      <c r="AD13" s="281">
        <f t="shared" si="14"/>
        <v>0.8</v>
      </c>
      <c r="AE13" s="282">
        <f t="shared" si="27"/>
        <v>-0.30000000000000004</v>
      </c>
      <c r="AF13" s="283" t="s">
        <v>14</v>
      </c>
      <c r="AG13" s="284">
        <v>21</v>
      </c>
      <c r="AH13" s="269">
        <v>15</v>
      </c>
      <c r="AI13" s="99">
        <v>4</v>
      </c>
      <c r="AJ13" s="99">
        <v>1</v>
      </c>
      <c r="AK13" s="275">
        <v>1</v>
      </c>
      <c r="AL13" s="77">
        <v>21</v>
      </c>
      <c r="AM13" s="78">
        <v>0</v>
      </c>
      <c r="AN13" s="285">
        <v>21</v>
      </c>
      <c r="AO13" s="77">
        <v>7</v>
      </c>
      <c r="AP13" s="78">
        <v>0</v>
      </c>
      <c r="AQ13" s="286">
        <v>7</v>
      </c>
      <c r="AR13" s="287">
        <f t="shared" si="16"/>
        <v>2</v>
      </c>
      <c r="AS13" s="288">
        <f t="shared" si="17"/>
        <v>0</v>
      </c>
      <c r="AT13" s="289">
        <f t="shared" si="17"/>
        <v>2</v>
      </c>
      <c r="AU13" s="287">
        <f t="shared" si="18"/>
        <v>9.0517241379310345E-2</v>
      </c>
      <c r="AV13" s="288">
        <f t="shared" si="19"/>
        <v>3.0042918454935622E-2</v>
      </c>
      <c r="AW13" s="289">
        <f t="shared" si="20"/>
        <v>6.0474322924374727E-2</v>
      </c>
      <c r="AX13" s="270">
        <v>3</v>
      </c>
      <c r="AY13" s="99">
        <v>0</v>
      </c>
      <c r="AZ13" s="99">
        <v>5</v>
      </c>
      <c r="BA13" s="270">
        <v>3</v>
      </c>
      <c r="BB13" s="99">
        <v>0</v>
      </c>
      <c r="BC13" s="275">
        <v>5</v>
      </c>
      <c r="BD13" s="290">
        <f t="shared" si="22"/>
        <v>0</v>
      </c>
      <c r="BE13" s="291">
        <f t="shared" si="23"/>
        <v>0</v>
      </c>
      <c r="BF13" s="292">
        <f t="shared" si="23"/>
        <v>0</v>
      </c>
      <c r="BG13" s="77">
        <v>1</v>
      </c>
      <c r="BH13" s="78">
        <v>0</v>
      </c>
      <c r="BI13" s="286">
        <v>1</v>
      </c>
      <c r="BJ13" s="270">
        <v>2</v>
      </c>
      <c r="BK13" s="99">
        <v>0</v>
      </c>
      <c r="BL13" s="274">
        <v>2</v>
      </c>
      <c r="BM13" s="287">
        <f t="shared" si="25"/>
        <v>-0.5</v>
      </c>
      <c r="BN13" s="288">
        <f t="shared" si="26"/>
        <v>0</v>
      </c>
      <c r="BO13" s="289">
        <f t="shared" si="26"/>
        <v>-0.5</v>
      </c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2"/>
    </row>
    <row r="14" spans="1:145" ht="21" customHeight="1" x14ac:dyDescent="0.2"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2"/>
    </row>
    <row r="15" spans="1:145" ht="21" customHeight="1" x14ac:dyDescent="0.2">
      <c r="N15" s="305"/>
      <c r="O15" s="305"/>
      <c r="W15" s="305"/>
      <c r="X15" s="305"/>
      <c r="AO15" s="305"/>
      <c r="AP15" s="305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2"/>
    </row>
    <row r="16" spans="1:145" ht="21" customHeight="1" x14ac:dyDescent="0.2">
      <c r="N16" s="305"/>
      <c r="O16" s="305"/>
      <c r="W16" s="305"/>
      <c r="X16" s="305"/>
      <c r="AO16" s="305"/>
      <c r="AP16" s="305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2"/>
    </row>
    <row r="17" spans="14:98" ht="21" customHeight="1" x14ac:dyDescent="0.2">
      <c r="N17" s="305"/>
      <c r="O17" s="305"/>
      <c r="W17" s="305"/>
      <c r="X17" s="305"/>
      <c r="AO17" s="305"/>
      <c r="AP17" s="305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2"/>
    </row>
    <row r="18" spans="14:98" ht="21" customHeight="1" x14ac:dyDescent="0.2"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2"/>
    </row>
    <row r="19" spans="14:98" ht="21" customHeight="1" x14ac:dyDescent="0.2"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2"/>
    </row>
    <row r="20" spans="14:98" ht="21" customHeight="1" x14ac:dyDescent="0.2"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2"/>
    </row>
    <row r="21" spans="14:98" ht="21" customHeight="1" x14ac:dyDescent="0.2"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2"/>
    </row>
    <row r="22" spans="14:98" ht="21" customHeight="1" x14ac:dyDescent="0.2"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2"/>
    </row>
    <row r="23" spans="14:98" ht="21" customHeight="1" x14ac:dyDescent="0.2"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2"/>
    </row>
    <row r="24" spans="14:98" ht="21" customHeight="1" x14ac:dyDescent="0.2"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2"/>
    </row>
    <row r="25" spans="14:98" ht="21" customHeight="1" x14ac:dyDescent="0.2"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2"/>
    </row>
    <row r="26" spans="14:98" ht="21" customHeight="1" x14ac:dyDescent="0.2"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2"/>
    </row>
    <row r="27" spans="14:98" ht="21" customHeight="1" x14ac:dyDescent="0.2"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2"/>
    </row>
    <row r="28" spans="14:98" ht="21" customHeight="1" x14ac:dyDescent="0.2"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2"/>
    </row>
    <row r="29" spans="14:98" ht="21" customHeight="1" x14ac:dyDescent="0.2"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2"/>
    </row>
    <row r="30" spans="14:98" ht="21" customHeight="1" x14ac:dyDescent="0.2"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2"/>
    </row>
    <row r="31" spans="14:98" ht="21" customHeight="1" x14ac:dyDescent="0.2"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2"/>
    </row>
    <row r="32" spans="14:98" ht="21" customHeight="1" x14ac:dyDescent="0.2"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2"/>
    </row>
    <row r="33" spans="68:145" ht="21" customHeight="1" x14ac:dyDescent="0.2"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2"/>
    </row>
    <row r="34" spans="68:145" ht="21" customHeight="1" x14ac:dyDescent="0.2"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2"/>
    </row>
    <row r="35" spans="68:145" ht="21" customHeight="1" x14ac:dyDescent="0.2"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2"/>
    </row>
    <row r="36" spans="68:145" ht="21" customHeight="1" x14ac:dyDescent="0.2"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2"/>
    </row>
    <row r="37" spans="68:145" ht="21" customHeight="1" x14ac:dyDescent="0.2"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2"/>
    </row>
    <row r="38" spans="68:145" x14ac:dyDescent="0.2"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2"/>
    </row>
    <row r="39" spans="68:145" x14ac:dyDescent="0.2"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2"/>
      <c r="EM39" s="298"/>
      <c r="EN39" s="298"/>
      <c r="EO39" s="298"/>
    </row>
    <row r="40" spans="68:145" x14ac:dyDescent="0.2"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2"/>
      <c r="EM40" s="298"/>
      <c r="EN40" s="298"/>
      <c r="EO40" s="298"/>
    </row>
    <row r="41" spans="68:145" x14ac:dyDescent="0.2"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2"/>
      <c r="EM41" s="298"/>
      <c r="EN41" s="298"/>
      <c r="EO41" s="298"/>
    </row>
    <row r="42" spans="68:145" x14ac:dyDescent="0.2"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2"/>
      <c r="EM42" s="298"/>
      <c r="EN42" s="298"/>
      <c r="EO42" s="298"/>
    </row>
    <row r="43" spans="68:145" x14ac:dyDescent="0.2"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161"/>
      <c r="CL43" s="161"/>
      <c r="CM43" s="161"/>
      <c r="CN43" s="161"/>
      <c r="CO43" s="161"/>
      <c r="CP43" s="161"/>
      <c r="CQ43" s="161"/>
      <c r="CR43" s="161"/>
      <c r="CS43" s="161"/>
      <c r="CT43" s="162"/>
      <c r="EM43" s="298"/>
      <c r="EN43" s="298"/>
      <c r="EO43" s="298"/>
    </row>
    <row r="44" spans="68:145" x14ac:dyDescent="0.2"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2"/>
      <c r="EM44" s="298"/>
      <c r="EN44" s="298"/>
      <c r="EO44" s="298"/>
    </row>
    <row r="45" spans="68:145" ht="15" thickBot="1" x14ac:dyDescent="0.25">
      <c r="BP45" s="303"/>
      <c r="BQ45" s="303"/>
      <c r="BR45" s="303"/>
      <c r="BS45" s="303"/>
      <c r="BT45" s="303"/>
      <c r="BU45" s="303"/>
      <c r="BV45" s="303"/>
      <c r="BW45" s="303"/>
      <c r="BX45" s="303"/>
      <c r="BY45" s="303"/>
      <c r="BZ45" s="303"/>
      <c r="CA45" s="303"/>
      <c r="CB45" s="303"/>
      <c r="CC45" s="303"/>
      <c r="CD45" s="303"/>
      <c r="CE45" s="303"/>
      <c r="CF45" s="303"/>
      <c r="CG45" s="303"/>
      <c r="CH45" s="303"/>
      <c r="CI45" s="303"/>
      <c r="CJ45" s="303"/>
      <c r="CK45" s="303"/>
      <c r="CL45" s="303"/>
      <c r="CM45" s="303"/>
      <c r="CN45" s="303"/>
      <c r="CO45" s="303"/>
      <c r="CP45" s="303"/>
      <c r="CQ45" s="303"/>
      <c r="CR45" s="303"/>
      <c r="CS45" s="303"/>
      <c r="CT45" s="304"/>
      <c r="EM45" s="298"/>
      <c r="EN45" s="298"/>
      <c r="EO45" s="298"/>
    </row>
  </sheetData>
  <mergeCells count="61">
    <mergeCell ref="A1:AE1"/>
    <mergeCell ref="AF1:BO1"/>
    <mergeCell ref="A3:AW3"/>
    <mergeCell ref="A5:A8"/>
    <mergeCell ref="B5:J5"/>
    <mergeCell ref="K5:S6"/>
    <mergeCell ref="T5:AB6"/>
    <mergeCell ref="AC5:AE7"/>
    <mergeCell ref="AF5:AF8"/>
    <mergeCell ref="AG5:AG8"/>
    <mergeCell ref="BP5:BP8"/>
    <mergeCell ref="BD7:BF7"/>
    <mergeCell ref="BG7:BI7"/>
    <mergeCell ref="BJ7:BL7"/>
    <mergeCell ref="BM7:BO7"/>
    <mergeCell ref="AH5:AK5"/>
    <mergeCell ref="AL5:AT6"/>
    <mergeCell ref="AU5:AW7"/>
    <mergeCell ref="AX5:BF6"/>
    <mergeCell ref="BG5:BO6"/>
    <mergeCell ref="CQ5:CY6"/>
    <mergeCell ref="BQ6:BQ8"/>
    <mergeCell ref="BR6:BR8"/>
    <mergeCell ref="BS6:BS8"/>
    <mergeCell ref="BT6:BT8"/>
    <mergeCell ref="BQ5:BT5"/>
    <mergeCell ref="BU5:BU8"/>
    <mergeCell ref="BV5:CD6"/>
    <mergeCell ref="CE5:CG7"/>
    <mergeCell ref="CH5:CP6"/>
    <mergeCell ref="B6:G6"/>
    <mergeCell ref="H6:J6"/>
    <mergeCell ref="AH6:AH8"/>
    <mergeCell ref="AI6:AI8"/>
    <mergeCell ref="AJ6:AJ8"/>
    <mergeCell ref="B7:D7"/>
    <mergeCell ref="E7:G7"/>
    <mergeCell ref="H7:H8"/>
    <mergeCell ref="I7:I8"/>
    <mergeCell ref="BA7:BC7"/>
    <mergeCell ref="J7:J8"/>
    <mergeCell ref="K7:M7"/>
    <mergeCell ref="N7:P7"/>
    <mergeCell ref="Q7:S7"/>
    <mergeCell ref="T7:V7"/>
    <mergeCell ref="W7:Y7"/>
    <mergeCell ref="AK6:AK8"/>
    <mergeCell ref="CQ7:CS7"/>
    <mergeCell ref="CT7:CV7"/>
    <mergeCell ref="CW7:CY7"/>
    <mergeCell ref="BV7:BX7"/>
    <mergeCell ref="BY7:CA7"/>
    <mergeCell ref="CB7:CD7"/>
    <mergeCell ref="CH7:CJ7"/>
    <mergeCell ref="CK7:CM7"/>
    <mergeCell ref="CN7:CP7"/>
    <mergeCell ref="Z7:AB7"/>
    <mergeCell ref="AL7:AN7"/>
    <mergeCell ref="AO7:AQ7"/>
    <mergeCell ref="AR7:AT7"/>
    <mergeCell ref="AX7:AZ7"/>
  </mergeCells>
  <conditionalFormatting sqref="Q9:S13 H9:J13">
    <cfRule type="cellIs" dxfId="84" priority="29" stopIfTrue="1" operator="greaterThan">
      <formula>0</formula>
    </cfRule>
  </conditionalFormatting>
  <conditionalFormatting sqref="T10:Y13 K10:P13 AG10:AK13 B10:G13">
    <cfRule type="cellIs" dxfId="83" priority="27" stopIfTrue="1" operator="equal">
      <formula>0</formula>
    </cfRule>
  </conditionalFormatting>
  <conditionalFormatting sqref="Q10:S13">
    <cfRule type="cellIs" dxfId="82" priority="25" stopIfTrue="1" operator="greaterThan">
      <formula>0</formula>
    </cfRule>
    <cfRule type="cellIs" dxfId="81" priority="26" stopIfTrue="1" operator="equal">
      <formula>0</formula>
    </cfRule>
  </conditionalFormatting>
  <conditionalFormatting sqref="K9:Y9 AG9:AK9 B9:J13 AL9:BO13 AC9:AE13">
    <cfRule type="cellIs" dxfId="80" priority="24" operator="equal">
      <formula>0</formula>
    </cfRule>
  </conditionalFormatting>
  <conditionalFormatting sqref="AR9:AT13 AW9:AW13 BD9:BF13 BM9:BO13 AE9:AE13">
    <cfRule type="cellIs" dxfId="79" priority="23" operator="greaterThan">
      <formula>0</formula>
    </cfRule>
  </conditionalFormatting>
  <conditionalFormatting sqref="Z9:AB13">
    <cfRule type="cellIs" dxfId="78" priority="21" operator="greaterThan">
      <formula>0</formula>
    </cfRule>
    <cfRule type="cellIs" dxfId="77" priority="22" operator="equal">
      <formula>0</formula>
    </cfRule>
  </conditionalFormatting>
  <pageMargins left="0.31496062992125984" right="0.19685039370078741" top="0.78740157480314965" bottom="0.98425196850393704" header="0.51181102362204722" footer="0.51181102362204722"/>
  <pageSetup paperSize="9" scale="50" orientation="landscape" r:id="rId1"/>
  <headerFooter alignWithMargins="0">
    <oddFooter>&amp;R&amp;"Arial Cyr,полужирный курсив"&amp;14Таблица № 4   Страница &amp;P из &amp;N</oddFooter>
  </headerFooter>
  <colBreaks count="1" manualBreakCount="1">
    <brk id="31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A45"/>
  <sheetViews>
    <sheetView view="pageBreakPreview" topLeftCell="AK4" zoomScale="30" zoomScaleSheetLayoutView="30" workbookViewId="0">
      <selection activeCell="A14" sqref="A14:EZ43"/>
    </sheetView>
  </sheetViews>
  <sheetFormatPr defaultColWidth="6.7109375" defaultRowHeight="23.25" x14ac:dyDescent="0.35"/>
  <cols>
    <col min="1" max="1" width="31.7109375" customWidth="1"/>
    <col min="2" max="7" width="6.5703125" hidden="1" customWidth="1"/>
    <col min="8" max="10" width="7.85546875" hidden="1" customWidth="1"/>
    <col min="11" max="11" width="9.42578125" style="159" customWidth="1"/>
    <col min="12" max="12" width="5.7109375" style="159" customWidth="1"/>
    <col min="13" max="14" width="7.85546875" style="159" customWidth="1"/>
    <col min="15" max="15" width="4.5703125" style="159" customWidth="1"/>
    <col min="16" max="16" width="8" style="159" customWidth="1"/>
    <col min="17" max="19" width="8.5703125" style="1" customWidth="1"/>
    <col min="20" max="24" width="5.7109375" style="159" customWidth="1"/>
    <col min="25" max="25" width="8" style="159" customWidth="1"/>
    <col min="26" max="26" width="8.5703125" style="1" customWidth="1"/>
    <col min="27" max="27" width="9" style="1" customWidth="1"/>
    <col min="28" max="28" width="8.5703125" style="1" customWidth="1"/>
    <col min="29" max="29" width="7.85546875" style="159" customWidth="1"/>
    <col min="30" max="30" width="5.7109375" style="159" customWidth="1"/>
    <col min="31" max="31" width="9.28515625" style="159" customWidth="1"/>
    <col min="32" max="32" width="6.28515625" style="159" customWidth="1"/>
    <col min="33" max="33" width="5.7109375" style="159" customWidth="1"/>
    <col min="34" max="34" width="8" style="159" customWidth="1"/>
    <col min="35" max="37" width="8.5703125" style="1" customWidth="1"/>
    <col min="38" max="43" width="5.7109375" style="159" customWidth="1"/>
    <col min="44" max="46" width="8.5703125" style="1" customWidth="1"/>
    <col min="47" max="52" width="5.7109375" style="159" customWidth="1"/>
    <col min="53" max="53" width="8.5703125" style="1" customWidth="1"/>
    <col min="54" max="54" width="9" style="1" customWidth="1"/>
    <col min="55" max="55" width="8.5703125" style="1" customWidth="1"/>
    <col min="56" max="56" width="8.42578125" style="159" hidden="1" customWidth="1"/>
    <col min="57" max="57" width="8.85546875" style="159" hidden="1" customWidth="1"/>
    <col min="58" max="58" width="8.42578125" style="159" hidden="1" customWidth="1"/>
    <col min="59" max="59" width="7.28515625" style="159" hidden="1" customWidth="1"/>
    <col min="60" max="60" width="0.28515625" style="159" hidden="1" customWidth="1"/>
    <col min="61" max="63" width="8.140625" style="159" customWidth="1"/>
    <col min="64" max="64" width="34.42578125" customWidth="1"/>
    <col min="65" max="70" width="6.42578125" customWidth="1"/>
    <col min="71" max="73" width="8.5703125" customWidth="1"/>
    <col min="74" max="79" width="6.5703125" customWidth="1"/>
    <col min="80" max="82" width="9" customWidth="1"/>
    <col min="83" max="88" width="6.42578125" customWidth="1"/>
    <col min="89" max="91" width="9.5703125" style="1" customWidth="1"/>
    <col min="92" max="97" width="6.7109375" customWidth="1"/>
    <col min="98" max="100" width="8.28515625" style="1" customWidth="1"/>
    <col min="101" max="106" width="6.5703125" customWidth="1"/>
    <col min="107" max="109" width="8.85546875" style="1" customWidth="1"/>
    <col min="110" max="110" width="32.28515625" style="423" customWidth="1"/>
    <col min="111" max="116" width="6.7109375" customWidth="1"/>
    <col min="117" max="117" width="8.7109375" style="1" customWidth="1"/>
    <col min="118" max="118" width="9.140625" style="1" customWidth="1"/>
    <col min="119" max="119" width="8.7109375" style="1" customWidth="1"/>
    <col min="120" max="125" width="6.7109375" customWidth="1"/>
    <col min="126" max="126" width="8.7109375" style="1" customWidth="1"/>
    <col min="127" max="127" width="9.140625" style="1" customWidth="1"/>
    <col min="128" max="128" width="8.7109375" style="1" customWidth="1"/>
    <col min="129" max="129" width="6" style="159" customWidth="1"/>
    <col min="130" max="130" width="6.140625" style="159" customWidth="1"/>
    <col min="131" max="132" width="6" style="159" customWidth="1"/>
    <col min="133" max="133" width="6.140625" style="159" customWidth="1"/>
    <col min="134" max="135" width="6" style="159" customWidth="1"/>
    <col min="136" max="136" width="6.140625" style="159" customWidth="1"/>
    <col min="137" max="138" width="6" style="159" customWidth="1"/>
    <col min="139" max="139" width="6.140625" style="159" customWidth="1"/>
    <col min="140" max="140" width="6" style="159" customWidth="1"/>
    <col min="141" max="146" width="6.42578125" style="159" customWidth="1"/>
    <col min="147" max="147" width="6.85546875" style="159" customWidth="1"/>
    <col min="148" max="148" width="9.42578125" customWidth="1"/>
    <col min="149" max="149" width="6.140625" customWidth="1"/>
    <col min="150" max="151" width="8.42578125" customWidth="1"/>
    <col min="152" max="152" width="6.140625" customWidth="1"/>
    <col min="153" max="153" width="8.42578125" customWidth="1"/>
    <col min="154" max="156" width="10.7109375" customWidth="1"/>
  </cols>
  <sheetData>
    <row r="1" spans="1:157" s="306" customFormat="1" ht="44.25" hidden="1" customHeight="1" x14ac:dyDescent="0.35">
      <c r="A1" s="1148" t="e">
        <f>"Сведения о количестве ДТП в Ивановской области, с участием детей в возрасте до 16 лет за период:  " &amp;#REF!</f>
        <v>#REF!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1148"/>
      <c r="AK1" s="1148"/>
      <c r="AL1" s="1148"/>
      <c r="AM1" s="1148"/>
      <c r="AN1" s="1148"/>
      <c r="AO1" s="1148"/>
      <c r="AP1" s="1148"/>
      <c r="AQ1" s="1148"/>
      <c r="AR1" s="1148"/>
      <c r="AS1" s="1148"/>
      <c r="AT1" s="1148"/>
      <c r="AU1" s="1148"/>
      <c r="AV1" s="1148"/>
      <c r="AW1" s="1148"/>
      <c r="AX1" s="1148"/>
      <c r="AY1" s="1148"/>
      <c r="AZ1" s="1148"/>
      <c r="BA1" s="1148"/>
      <c r="BB1" s="1148"/>
      <c r="BC1" s="1148"/>
      <c r="BD1" s="1148"/>
      <c r="BE1" s="1148"/>
      <c r="BF1" s="1148"/>
      <c r="BG1" s="1148"/>
      <c r="BH1" s="1148"/>
      <c r="BI1" s="1148"/>
      <c r="BJ1" s="1148"/>
      <c r="BK1" s="1148"/>
      <c r="BL1" s="1148"/>
      <c r="BM1" s="1148"/>
      <c r="BN1" s="1148"/>
      <c r="BO1" s="1148"/>
      <c r="BP1" s="1148"/>
      <c r="BQ1" s="1148"/>
      <c r="BR1" s="1148"/>
      <c r="BS1" s="1148"/>
      <c r="BT1" s="1148"/>
      <c r="BU1" s="1148"/>
      <c r="BV1" s="1148"/>
      <c r="BW1" s="1148"/>
      <c r="BX1" s="1148"/>
      <c r="BY1" s="1148"/>
      <c r="BZ1" s="1148"/>
      <c r="CA1" s="1148"/>
      <c r="CB1" s="1148"/>
      <c r="CC1" s="1148"/>
      <c r="CD1" s="1148"/>
      <c r="CE1" s="1148"/>
      <c r="CF1" s="1148"/>
      <c r="CG1" s="1148"/>
      <c r="CH1" s="1148"/>
      <c r="CI1" s="1148"/>
      <c r="CJ1" s="1148"/>
      <c r="CK1" s="1148"/>
      <c r="CL1" s="1148"/>
      <c r="CM1" s="1148"/>
      <c r="CN1" s="1148"/>
      <c r="CO1" s="1148"/>
      <c r="CP1" s="1148"/>
      <c r="CQ1" s="1148"/>
      <c r="CR1" s="1148"/>
      <c r="CS1" s="1148"/>
      <c r="CT1" s="1148"/>
      <c r="CU1" s="1148"/>
      <c r="CV1" s="1148"/>
      <c r="CW1" s="1148"/>
      <c r="CX1" s="1148"/>
      <c r="CY1" s="1148"/>
      <c r="CZ1" s="1148"/>
      <c r="DA1" s="1148"/>
      <c r="DB1" s="1148"/>
      <c r="DC1" s="1148"/>
      <c r="DD1" s="1148"/>
      <c r="DE1" s="1148"/>
      <c r="DF1" s="1148"/>
      <c r="DG1" s="1148"/>
      <c r="DH1" s="1148"/>
      <c r="DI1" s="1148"/>
      <c r="DJ1" s="1148"/>
      <c r="DK1" s="1148"/>
      <c r="DL1" s="1148"/>
      <c r="DM1" s="1148"/>
      <c r="DN1" s="1148"/>
      <c r="DO1" s="1148"/>
      <c r="DP1" s="1148"/>
      <c r="DQ1" s="1148"/>
      <c r="DR1" s="1148"/>
      <c r="DS1" s="1148"/>
      <c r="DT1" s="1148"/>
      <c r="DU1" s="1148"/>
      <c r="DV1" s="1148"/>
      <c r="DW1" s="1148"/>
      <c r="DX1" s="1148"/>
      <c r="DY1" s="1148"/>
      <c r="DZ1" s="1148"/>
      <c r="EA1" s="1148"/>
      <c r="EB1" s="1148"/>
      <c r="EC1" s="1148"/>
      <c r="ED1" s="1148"/>
      <c r="EE1" s="1148"/>
      <c r="EF1" s="1148"/>
      <c r="EG1" s="1148"/>
      <c r="EH1" s="1148"/>
      <c r="EI1" s="1148"/>
      <c r="EJ1" s="1148"/>
      <c r="EK1" s="1148"/>
      <c r="EL1" s="1148"/>
      <c r="EM1" s="1148"/>
      <c r="EN1" s="1148"/>
      <c r="EO1" s="1148"/>
      <c r="EP1" s="1148"/>
      <c r="EQ1" s="1148"/>
    </row>
    <row r="2" spans="1:157" ht="13.5" hidden="1" customHeight="1" x14ac:dyDescent="0.2">
      <c r="A2" s="307"/>
      <c r="B2" s="155"/>
      <c r="C2" s="155"/>
      <c r="D2" s="155"/>
      <c r="E2" s="155"/>
      <c r="F2" s="155"/>
      <c r="G2" s="155"/>
      <c r="H2" s="155"/>
      <c r="I2" s="155"/>
      <c r="J2" s="155"/>
      <c r="K2" s="308"/>
      <c r="L2" s="308"/>
      <c r="M2" s="308"/>
      <c r="N2" s="308"/>
      <c r="O2" s="308"/>
      <c r="P2" s="308"/>
      <c r="Q2" s="309"/>
      <c r="R2" s="309"/>
      <c r="S2" s="309"/>
      <c r="T2" s="308"/>
      <c r="U2" s="308"/>
      <c r="V2" s="308"/>
      <c r="W2" s="308"/>
      <c r="X2" s="308"/>
      <c r="Y2" s="308"/>
      <c r="Z2" s="309"/>
      <c r="AA2" s="309"/>
      <c r="AB2" s="309"/>
      <c r="AC2" s="308"/>
      <c r="AD2" s="308"/>
      <c r="AE2" s="308"/>
      <c r="AF2" s="308"/>
      <c r="AG2" s="308"/>
      <c r="AH2" s="308"/>
      <c r="AI2" s="309"/>
      <c r="AJ2" s="309"/>
      <c r="AK2" s="309"/>
      <c r="AL2" s="308"/>
      <c r="AM2" s="308"/>
      <c r="AN2" s="308"/>
      <c r="AO2" s="308"/>
      <c r="AP2" s="308"/>
      <c r="AQ2" s="308"/>
      <c r="AR2" s="309"/>
      <c r="AS2" s="309"/>
      <c r="AT2" s="309"/>
      <c r="AU2" s="308"/>
      <c r="AV2" s="308"/>
      <c r="AW2" s="308"/>
      <c r="AX2" s="308"/>
      <c r="AY2" s="308"/>
      <c r="AZ2" s="308"/>
      <c r="BA2" s="309"/>
      <c r="BB2" s="309"/>
      <c r="BC2" s="309"/>
      <c r="BD2" s="308"/>
      <c r="BE2" s="308"/>
      <c r="BF2" s="308"/>
      <c r="BG2" s="308"/>
      <c r="BH2" s="308"/>
      <c r="BI2" s="308"/>
      <c r="BJ2" s="308"/>
      <c r="BK2" s="308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10"/>
      <c r="CL2" s="310"/>
      <c r="CM2" s="310"/>
      <c r="CN2" s="307"/>
      <c r="CO2" s="307"/>
      <c r="CP2" s="307"/>
      <c r="CQ2" s="307"/>
      <c r="CR2" s="307"/>
      <c r="CS2" s="307"/>
      <c r="CT2" s="310"/>
      <c r="CU2" s="310"/>
      <c r="CV2" s="310"/>
      <c r="CW2" s="307"/>
      <c r="CX2" s="307"/>
      <c r="CY2" s="307"/>
      <c r="CZ2" s="307"/>
      <c r="DA2" s="307"/>
      <c r="DB2" s="307"/>
      <c r="DC2" s="310"/>
      <c r="DD2" s="310"/>
      <c r="DE2" s="310"/>
      <c r="DF2" s="3"/>
      <c r="DG2" s="307"/>
      <c r="DH2" s="307"/>
      <c r="DI2" s="307"/>
      <c r="DJ2" s="307"/>
      <c r="DK2" s="307"/>
      <c r="DL2" s="307"/>
      <c r="DM2" s="310"/>
      <c r="DN2" s="310"/>
      <c r="DO2" s="310"/>
      <c r="DP2" s="307"/>
      <c r="DQ2" s="307"/>
      <c r="DR2" s="307"/>
      <c r="DS2" s="307"/>
      <c r="DT2" s="307"/>
      <c r="DU2" s="307"/>
      <c r="DV2" s="310"/>
      <c r="DW2" s="310"/>
      <c r="DX2" s="310"/>
      <c r="DY2" s="308"/>
      <c r="DZ2" s="308"/>
      <c r="EA2" s="308"/>
      <c r="EB2" s="308"/>
      <c r="EC2" s="308"/>
      <c r="ED2" s="308"/>
      <c r="EE2" s="308"/>
      <c r="EF2" s="308"/>
      <c r="EG2" s="308"/>
      <c r="EH2" s="308"/>
      <c r="EI2" s="308"/>
      <c r="EJ2" s="308"/>
      <c r="EK2" s="308"/>
      <c r="EL2" s="308"/>
      <c r="EM2" s="308"/>
      <c r="EN2" s="308"/>
      <c r="EO2" s="308"/>
      <c r="EP2" s="308"/>
      <c r="EQ2" s="308"/>
    </row>
    <row r="3" spans="1:157" ht="20.25" hidden="1" customHeight="1" thickBot="1" x14ac:dyDescent="0.4">
      <c r="A3" s="311">
        <f ca="1">TODAY()</f>
        <v>43111</v>
      </c>
      <c r="B3" s="311"/>
      <c r="C3" s="311"/>
      <c r="D3" s="311"/>
      <c r="E3" s="311"/>
      <c r="F3" s="311"/>
      <c r="G3" s="311"/>
      <c r="H3" s="311"/>
      <c r="I3" s="311"/>
      <c r="J3" s="311"/>
      <c r="K3" s="155"/>
      <c r="L3" s="155"/>
      <c r="M3" s="155"/>
      <c r="N3" s="158"/>
      <c r="O3" s="158"/>
      <c r="P3" s="155"/>
      <c r="Q3" s="156"/>
      <c r="R3" s="156"/>
      <c r="S3" s="156"/>
      <c r="T3" s="155"/>
      <c r="U3" s="155"/>
      <c r="V3" s="155"/>
      <c r="W3" s="155"/>
      <c r="X3" s="155"/>
      <c r="Y3" s="155"/>
      <c r="Z3" s="156"/>
      <c r="AA3" s="156"/>
      <c r="AB3" s="156"/>
      <c r="AC3" s="155"/>
      <c r="AD3" s="155"/>
      <c r="AE3" s="155"/>
      <c r="AF3" s="155"/>
      <c r="AG3" s="155"/>
      <c r="AH3" s="155"/>
      <c r="AI3" s="156"/>
      <c r="AJ3" s="156"/>
      <c r="AK3" s="156"/>
      <c r="AL3" s="155"/>
      <c r="AM3" s="155"/>
      <c r="AN3" s="155"/>
      <c r="AO3" s="155"/>
      <c r="AP3" s="155"/>
      <c r="AQ3" s="155"/>
      <c r="AR3" s="156"/>
      <c r="AS3" s="156"/>
      <c r="AT3" s="156"/>
      <c r="AU3" s="155"/>
      <c r="AV3" s="155"/>
      <c r="AW3" s="155"/>
      <c r="AX3" s="155"/>
      <c r="AY3" s="155"/>
      <c r="AZ3" s="155"/>
      <c r="BA3" s="156"/>
      <c r="BB3" s="156"/>
      <c r="BC3" s="156"/>
      <c r="BD3" s="312"/>
      <c r="BE3" s="312"/>
      <c r="BF3" s="312"/>
      <c r="BG3" s="312"/>
      <c r="BH3" s="312"/>
      <c r="BI3" s="312"/>
      <c r="BJ3" s="312"/>
      <c r="BK3" s="312"/>
      <c r="BL3" s="311">
        <f ca="1">TODAY()</f>
        <v>43111</v>
      </c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  <c r="CZ3" s="311"/>
      <c r="DA3" s="311"/>
      <c r="DB3" s="311"/>
      <c r="DC3" s="311"/>
      <c r="DD3" s="311"/>
      <c r="DE3" s="311"/>
      <c r="DF3" s="313"/>
      <c r="DG3" s="311"/>
      <c r="DH3" s="311"/>
      <c r="DI3" s="311"/>
      <c r="DJ3" s="311"/>
      <c r="DK3" s="311"/>
      <c r="DL3" s="311"/>
      <c r="DM3" s="311"/>
      <c r="DN3" s="311"/>
      <c r="DO3" s="311"/>
      <c r="DP3" s="311"/>
      <c r="DQ3" s="311"/>
      <c r="DR3" s="311"/>
      <c r="DS3" s="311"/>
      <c r="DT3" s="311"/>
      <c r="DU3" s="311"/>
      <c r="DV3" s="311"/>
      <c r="DW3" s="311"/>
      <c r="DX3" s="311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4"/>
    </row>
    <row r="4" spans="1:157" s="315" customFormat="1" ht="57" customHeight="1" thickBot="1" x14ac:dyDescent="0.5">
      <c r="A4" s="1149" t="s">
        <v>251</v>
      </c>
      <c r="B4" s="1149"/>
      <c r="C4" s="1149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  <c r="T4" s="1149"/>
      <c r="U4" s="1149"/>
      <c r="V4" s="1149"/>
      <c r="W4" s="1149"/>
      <c r="X4" s="1149"/>
      <c r="Y4" s="1149"/>
      <c r="Z4" s="1149"/>
      <c r="AA4" s="1149"/>
      <c r="AB4" s="1149"/>
      <c r="AC4" s="1149"/>
      <c r="AD4" s="1149"/>
      <c r="AE4" s="1149"/>
      <c r="AF4" s="1149"/>
      <c r="AG4" s="1149"/>
      <c r="AH4" s="1149"/>
      <c r="AI4" s="1149"/>
      <c r="AJ4" s="1149"/>
      <c r="AK4" s="1149"/>
      <c r="AL4" s="1149"/>
      <c r="AM4" s="1149"/>
      <c r="AN4" s="1149"/>
      <c r="AO4" s="1149"/>
      <c r="AP4" s="1149"/>
      <c r="AQ4" s="1149"/>
      <c r="AR4" s="1149"/>
      <c r="AS4" s="1149"/>
      <c r="AT4" s="1149"/>
      <c r="AU4" s="1149"/>
      <c r="AV4" s="1149"/>
      <c r="AW4" s="1149"/>
      <c r="AX4" s="1149"/>
      <c r="AY4" s="1149"/>
      <c r="AZ4" s="1149"/>
      <c r="BA4" s="1149"/>
      <c r="BB4" s="1149"/>
      <c r="BC4" s="1149"/>
      <c r="BD4" s="1149"/>
      <c r="BE4" s="1149"/>
      <c r="BF4" s="1149"/>
      <c r="BG4" s="1149"/>
      <c r="BH4" s="1149"/>
      <c r="BI4" s="1149"/>
      <c r="BJ4" s="1149"/>
      <c r="BK4" s="1149"/>
      <c r="BL4" s="1149" t="s">
        <v>251</v>
      </c>
      <c r="BM4" s="1149"/>
      <c r="BN4" s="1149"/>
      <c r="BO4" s="1149"/>
      <c r="BP4" s="1149"/>
      <c r="BQ4" s="1149"/>
      <c r="BR4" s="1149"/>
      <c r="BS4" s="1149"/>
      <c r="BT4" s="1149"/>
      <c r="BU4" s="1149"/>
      <c r="BV4" s="1149"/>
      <c r="BW4" s="1149"/>
      <c r="BX4" s="1149"/>
      <c r="BY4" s="1149"/>
      <c r="BZ4" s="1149"/>
      <c r="CA4" s="1149"/>
      <c r="CB4" s="1149"/>
      <c r="CC4" s="1149"/>
      <c r="CD4" s="1149"/>
      <c r="CE4" s="1149"/>
      <c r="CF4" s="1149"/>
      <c r="CG4" s="1149"/>
      <c r="CH4" s="1149"/>
      <c r="CI4" s="1149"/>
      <c r="CJ4" s="1149"/>
      <c r="CK4" s="1149"/>
      <c r="CL4" s="1149"/>
      <c r="CM4" s="1149"/>
      <c r="CN4" s="1149"/>
      <c r="CO4" s="1149"/>
      <c r="CP4" s="1149"/>
      <c r="CQ4" s="1149"/>
      <c r="CR4" s="1149"/>
      <c r="CS4" s="1149"/>
      <c r="CT4" s="1149"/>
      <c r="CU4" s="1149"/>
      <c r="CV4" s="1149"/>
      <c r="CW4" s="1149"/>
      <c r="CX4" s="1149"/>
      <c r="CY4" s="1149"/>
      <c r="CZ4" s="1149"/>
      <c r="DA4" s="1149"/>
      <c r="DB4" s="1149"/>
      <c r="DC4" s="1149"/>
      <c r="DD4" s="1149"/>
      <c r="DE4" s="1149"/>
      <c r="DF4" s="1149" t="str">
        <f>$A$4</f>
        <v>ДТП с участием детей в возрасте до 16 лет (за январь - декабрь 2017)</v>
      </c>
      <c r="DG4" s="1149"/>
      <c r="DH4" s="1149"/>
      <c r="DI4" s="1149"/>
      <c r="DJ4" s="1149"/>
      <c r="DK4" s="1149"/>
      <c r="DL4" s="1149"/>
      <c r="DM4" s="1149"/>
      <c r="DN4" s="1149"/>
      <c r="DO4" s="1149"/>
      <c r="DP4" s="1149"/>
      <c r="DQ4" s="1149"/>
      <c r="DR4" s="1149"/>
      <c r="DS4" s="1149"/>
      <c r="DT4" s="1149"/>
      <c r="DU4" s="1149"/>
      <c r="DV4" s="1149"/>
      <c r="DW4" s="1149"/>
      <c r="DX4" s="1149"/>
      <c r="DY4" s="1149"/>
      <c r="DZ4" s="1149"/>
      <c r="EA4" s="1149"/>
      <c r="EB4" s="1149"/>
      <c r="EC4" s="1149"/>
      <c r="ED4" s="1149"/>
      <c r="EE4" s="1149"/>
      <c r="EF4" s="1149"/>
      <c r="EG4" s="1149"/>
      <c r="EH4" s="1149"/>
      <c r="EI4" s="1149"/>
      <c r="EJ4" s="1149"/>
      <c r="EK4" s="1149"/>
      <c r="EL4" s="1149"/>
      <c r="EM4" s="1149"/>
      <c r="EN4" s="1149"/>
      <c r="EO4" s="1149"/>
      <c r="EP4" s="1149"/>
      <c r="EQ4" s="1149"/>
      <c r="ER4" s="1149"/>
      <c r="ES4" s="1149"/>
      <c r="ET4" s="1149"/>
      <c r="EU4" s="1149"/>
      <c r="EV4" s="1149"/>
      <c r="EW4" s="1149"/>
      <c r="EX4" s="1149"/>
      <c r="EY4" s="1149"/>
      <c r="EZ4" s="1149"/>
    </row>
    <row r="5" spans="1:157" ht="32.25" customHeight="1" thickBot="1" x14ac:dyDescent="0.25">
      <c r="A5" s="1150"/>
      <c r="B5" s="1153" t="s">
        <v>44</v>
      </c>
      <c r="C5" s="1154"/>
      <c r="D5" s="1154"/>
      <c r="E5" s="1154"/>
      <c r="F5" s="1154"/>
      <c r="G5" s="1154"/>
      <c r="H5" s="1154"/>
      <c r="I5" s="1154"/>
      <c r="J5" s="1155"/>
      <c r="K5" s="1156" t="s">
        <v>6</v>
      </c>
      <c r="L5" s="1157"/>
      <c r="M5" s="1157"/>
      <c r="N5" s="1157"/>
      <c r="O5" s="1157"/>
      <c r="P5" s="1157"/>
      <c r="Q5" s="1157"/>
      <c r="R5" s="1157"/>
      <c r="S5" s="1158"/>
      <c r="T5" s="1162" t="s">
        <v>58</v>
      </c>
      <c r="U5" s="1163"/>
      <c r="V5" s="1163"/>
      <c r="W5" s="1163"/>
      <c r="X5" s="1163"/>
      <c r="Y5" s="1163"/>
      <c r="Z5" s="1163"/>
      <c r="AA5" s="1163"/>
      <c r="AB5" s="1163"/>
      <c r="AC5" s="1163"/>
      <c r="AD5" s="1163"/>
      <c r="AE5" s="1163"/>
      <c r="AF5" s="1163"/>
      <c r="AG5" s="1163"/>
      <c r="AH5" s="1163"/>
      <c r="AI5" s="1163"/>
      <c r="AJ5" s="1163"/>
      <c r="AK5" s="1164"/>
      <c r="AL5" s="1134" t="s">
        <v>59</v>
      </c>
      <c r="AM5" s="1135"/>
      <c r="AN5" s="1135"/>
      <c r="AO5" s="1135"/>
      <c r="AP5" s="1135"/>
      <c r="AQ5" s="1135"/>
      <c r="AR5" s="1135"/>
      <c r="AS5" s="1136"/>
      <c r="AT5" s="1134"/>
      <c r="AU5" s="1134" t="s">
        <v>60</v>
      </c>
      <c r="AV5" s="1135"/>
      <c r="AW5" s="1135"/>
      <c r="AX5" s="1135"/>
      <c r="AY5" s="1135"/>
      <c r="AZ5" s="1135"/>
      <c r="BA5" s="1135"/>
      <c r="BB5" s="1135"/>
      <c r="BC5" s="1136"/>
      <c r="BD5" s="992"/>
      <c r="BE5" s="993"/>
      <c r="BF5" s="994" t="s">
        <v>61</v>
      </c>
      <c r="BG5" s="979"/>
      <c r="BH5" s="979"/>
      <c r="BI5" s="1076" t="s">
        <v>62</v>
      </c>
      <c r="BJ5" s="1077"/>
      <c r="BK5" s="1089"/>
      <c r="BL5" s="1137"/>
      <c r="BM5" s="1134" t="s">
        <v>63</v>
      </c>
      <c r="BN5" s="1135"/>
      <c r="BO5" s="1135"/>
      <c r="BP5" s="1135"/>
      <c r="BQ5" s="1135"/>
      <c r="BR5" s="1135"/>
      <c r="BS5" s="1135"/>
      <c r="BT5" s="1135"/>
      <c r="BU5" s="1135"/>
      <c r="BV5" s="1145" t="s">
        <v>58</v>
      </c>
      <c r="BW5" s="1146"/>
      <c r="BX5" s="1146"/>
      <c r="BY5" s="1146"/>
      <c r="BZ5" s="1146"/>
      <c r="CA5" s="1146"/>
      <c r="CB5" s="1146"/>
      <c r="CC5" s="1146"/>
      <c r="CD5" s="1147"/>
      <c r="CE5" s="1134" t="s">
        <v>64</v>
      </c>
      <c r="CF5" s="1135"/>
      <c r="CG5" s="1135"/>
      <c r="CH5" s="1135"/>
      <c r="CI5" s="1135"/>
      <c r="CJ5" s="1135"/>
      <c r="CK5" s="1135"/>
      <c r="CL5" s="1135"/>
      <c r="CM5" s="1135"/>
      <c r="CN5" s="1134" t="s">
        <v>65</v>
      </c>
      <c r="CO5" s="1135"/>
      <c r="CP5" s="1135"/>
      <c r="CQ5" s="1135"/>
      <c r="CR5" s="1135"/>
      <c r="CS5" s="1135"/>
      <c r="CT5" s="1135"/>
      <c r="CU5" s="1135"/>
      <c r="CV5" s="1135"/>
      <c r="CW5" s="1134" t="s">
        <v>66</v>
      </c>
      <c r="CX5" s="1135"/>
      <c r="CY5" s="1135"/>
      <c r="CZ5" s="1135"/>
      <c r="DA5" s="1135"/>
      <c r="DB5" s="1135"/>
      <c r="DC5" s="1135"/>
      <c r="DD5" s="1135"/>
      <c r="DE5" s="1136"/>
      <c r="DF5" s="1137"/>
      <c r="DG5" s="1134" t="s">
        <v>67</v>
      </c>
      <c r="DH5" s="1135"/>
      <c r="DI5" s="1135"/>
      <c r="DJ5" s="1135"/>
      <c r="DK5" s="1135"/>
      <c r="DL5" s="1135"/>
      <c r="DM5" s="1135"/>
      <c r="DN5" s="1135"/>
      <c r="DO5" s="1135"/>
      <c r="DP5" s="1140" t="s">
        <v>22</v>
      </c>
      <c r="DQ5" s="1141"/>
      <c r="DR5" s="1141"/>
      <c r="DS5" s="1141"/>
      <c r="DT5" s="1141"/>
      <c r="DU5" s="1141"/>
      <c r="DV5" s="1141"/>
      <c r="DW5" s="1141"/>
      <c r="DX5" s="1142"/>
      <c r="DY5" s="1121" t="s">
        <v>68</v>
      </c>
      <c r="DZ5" s="1121"/>
      <c r="EA5" s="1121"/>
      <c r="EB5" s="1121"/>
      <c r="EC5" s="1121"/>
      <c r="ED5" s="1121"/>
      <c r="EE5" s="1121"/>
      <c r="EF5" s="1121"/>
      <c r="EG5" s="1121"/>
      <c r="EH5" s="1121"/>
      <c r="EI5" s="1121"/>
      <c r="EJ5" s="1121"/>
      <c r="EK5" s="994" t="s">
        <v>69</v>
      </c>
      <c r="EL5" s="979"/>
      <c r="EM5" s="979"/>
      <c r="EN5" s="979"/>
      <c r="EO5" s="979"/>
      <c r="EP5" s="979"/>
      <c r="EQ5" s="980"/>
      <c r="ER5" s="1122" t="s">
        <v>70</v>
      </c>
      <c r="ES5" s="1123"/>
      <c r="ET5" s="1123"/>
      <c r="EU5" s="1123"/>
      <c r="EV5" s="1123"/>
      <c r="EW5" s="1123"/>
      <c r="EX5" s="1123"/>
      <c r="EY5" s="1123"/>
      <c r="EZ5" s="1124"/>
    </row>
    <row r="6" spans="1:157" ht="36.75" customHeight="1" thickBot="1" x14ac:dyDescent="0.25">
      <c r="A6" s="1151"/>
      <c r="B6" s="1045" t="s">
        <v>0</v>
      </c>
      <c r="C6" s="1046"/>
      <c r="D6" s="1046"/>
      <c r="E6" s="1046"/>
      <c r="F6" s="1046"/>
      <c r="G6" s="1047"/>
      <c r="H6" s="1048" t="s">
        <v>1</v>
      </c>
      <c r="I6" s="1049"/>
      <c r="J6" s="1050"/>
      <c r="K6" s="1159"/>
      <c r="L6" s="1160"/>
      <c r="M6" s="1160"/>
      <c r="N6" s="1160"/>
      <c r="O6" s="1160"/>
      <c r="P6" s="1160"/>
      <c r="Q6" s="1160"/>
      <c r="R6" s="1160"/>
      <c r="S6" s="1161"/>
      <c r="T6" s="1128" t="s">
        <v>71</v>
      </c>
      <c r="U6" s="1129"/>
      <c r="V6" s="1129"/>
      <c r="W6" s="1129"/>
      <c r="X6" s="1129"/>
      <c r="Y6" s="1129"/>
      <c r="Z6" s="1129"/>
      <c r="AA6" s="1129"/>
      <c r="AB6" s="1130"/>
      <c r="AC6" s="1128" t="s">
        <v>72</v>
      </c>
      <c r="AD6" s="1129"/>
      <c r="AE6" s="1129"/>
      <c r="AF6" s="1129"/>
      <c r="AG6" s="1129"/>
      <c r="AH6" s="1129"/>
      <c r="AI6" s="1129"/>
      <c r="AJ6" s="1129"/>
      <c r="AK6" s="1130"/>
      <c r="AL6" s="1128"/>
      <c r="AM6" s="1129"/>
      <c r="AN6" s="1129"/>
      <c r="AO6" s="1129"/>
      <c r="AP6" s="1129"/>
      <c r="AQ6" s="1129"/>
      <c r="AR6" s="1129"/>
      <c r="AS6" s="1130"/>
      <c r="AT6" s="1128"/>
      <c r="AU6" s="1128"/>
      <c r="AV6" s="1129"/>
      <c r="AW6" s="1129"/>
      <c r="AX6" s="1129"/>
      <c r="AY6" s="1129"/>
      <c r="AZ6" s="1129"/>
      <c r="BA6" s="1129"/>
      <c r="BB6" s="1129"/>
      <c r="BC6" s="1130"/>
      <c r="BD6" s="1143"/>
      <c r="BE6" s="1144"/>
      <c r="BF6" s="995"/>
      <c r="BG6" s="996"/>
      <c r="BH6" s="996"/>
      <c r="BI6" s="1078"/>
      <c r="BJ6" s="1079"/>
      <c r="BK6" s="1090"/>
      <c r="BL6" s="1138"/>
      <c r="BM6" s="1128"/>
      <c r="BN6" s="1129"/>
      <c r="BO6" s="1129"/>
      <c r="BP6" s="1129"/>
      <c r="BQ6" s="1129"/>
      <c r="BR6" s="1129"/>
      <c r="BS6" s="1129"/>
      <c r="BT6" s="1129"/>
      <c r="BU6" s="1129"/>
      <c r="BV6" s="1128" t="s">
        <v>73</v>
      </c>
      <c r="BW6" s="1129"/>
      <c r="BX6" s="1129"/>
      <c r="BY6" s="1129"/>
      <c r="BZ6" s="1129"/>
      <c r="CA6" s="1129"/>
      <c r="CB6" s="1129"/>
      <c r="CC6" s="1129"/>
      <c r="CD6" s="1130"/>
      <c r="CE6" s="1128"/>
      <c r="CF6" s="1129"/>
      <c r="CG6" s="1129"/>
      <c r="CH6" s="1129"/>
      <c r="CI6" s="1129"/>
      <c r="CJ6" s="1129"/>
      <c r="CK6" s="1129"/>
      <c r="CL6" s="1129"/>
      <c r="CM6" s="1129"/>
      <c r="CN6" s="1128"/>
      <c r="CO6" s="1129"/>
      <c r="CP6" s="1129"/>
      <c r="CQ6" s="1129"/>
      <c r="CR6" s="1129"/>
      <c r="CS6" s="1129"/>
      <c r="CT6" s="1129"/>
      <c r="CU6" s="1129"/>
      <c r="CV6" s="1129"/>
      <c r="CW6" s="1128"/>
      <c r="CX6" s="1129"/>
      <c r="CY6" s="1129"/>
      <c r="CZ6" s="1129"/>
      <c r="DA6" s="1129"/>
      <c r="DB6" s="1129"/>
      <c r="DC6" s="1129"/>
      <c r="DD6" s="1129"/>
      <c r="DE6" s="1130"/>
      <c r="DF6" s="1138"/>
      <c r="DG6" s="1128"/>
      <c r="DH6" s="1129"/>
      <c r="DI6" s="1129"/>
      <c r="DJ6" s="1129"/>
      <c r="DK6" s="1129"/>
      <c r="DL6" s="1129"/>
      <c r="DM6" s="1129"/>
      <c r="DN6" s="1129"/>
      <c r="DO6" s="1129"/>
      <c r="DP6" s="1131" t="s">
        <v>74</v>
      </c>
      <c r="DQ6" s="1132"/>
      <c r="DR6" s="1132"/>
      <c r="DS6" s="1132"/>
      <c r="DT6" s="1132"/>
      <c r="DU6" s="1132"/>
      <c r="DV6" s="1132"/>
      <c r="DW6" s="1132"/>
      <c r="DX6" s="1133"/>
      <c r="DY6" s="1112" t="s">
        <v>75</v>
      </c>
      <c r="DZ6" s="1113"/>
      <c r="EA6" s="1114"/>
      <c r="EB6" s="1112" t="s">
        <v>76</v>
      </c>
      <c r="EC6" s="1113"/>
      <c r="ED6" s="1114"/>
      <c r="EE6" s="1112" t="s">
        <v>77</v>
      </c>
      <c r="EF6" s="1113"/>
      <c r="EG6" s="1114"/>
      <c r="EH6" s="1112" t="s">
        <v>78</v>
      </c>
      <c r="EI6" s="1113"/>
      <c r="EJ6" s="1114"/>
      <c r="EK6" s="998"/>
      <c r="EL6" s="981"/>
      <c r="EM6" s="981"/>
      <c r="EN6" s="981"/>
      <c r="EO6" s="981"/>
      <c r="EP6" s="981"/>
      <c r="EQ6" s="982"/>
      <c r="ER6" s="1125"/>
      <c r="ES6" s="1126"/>
      <c r="ET6" s="1126"/>
      <c r="EU6" s="1126"/>
      <c r="EV6" s="1126"/>
      <c r="EW6" s="1126"/>
      <c r="EX6" s="1126"/>
      <c r="EY6" s="1126"/>
      <c r="EZ6" s="1127"/>
    </row>
    <row r="7" spans="1:157" ht="36.75" customHeight="1" thickBot="1" x14ac:dyDescent="0.25">
      <c r="A7" s="1151"/>
      <c r="B7" s="1057">
        <v>2015</v>
      </c>
      <c r="C7" s="1058"/>
      <c r="D7" s="1059"/>
      <c r="E7" s="1057">
        <v>2015</v>
      </c>
      <c r="F7" s="1058"/>
      <c r="G7" s="1059"/>
      <c r="H7" s="1060" t="s">
        <v>6</v>
      </c>
      <c r="I7" s="1062" t="s">
        <v>7</v>
      </c>
      <c r="J7" s="1043" t="s">
        <v>8</v>
      </c>
      <c r="K7" s="1118">
        <v>2017</v>
      </c>
      <c r="L7" s="1119"/>
      <c r="M7" s="1120"/>
      <c r="N7" s="1034">
        <v>2016</v>
      </c>
      <c r="O7" s="1035"/>
      <c r="P7" s="1037"/>
      <c r="Q7" s="1041" t="s">
        <v>1</v>
      </c>
      <c r="R7" s="1039"/>
      <c r="S7" s="1040"/>
      <c r="T7" s="1034">
        <f t="shared" ref="T7" si="0">$K$7</f>
        <v>2017</v>
      </c>
      <c r="U7" s="1035"/>
      <c r="V7" s="1036"/>
      <c r="W7" s="1034">
        <f t="shared" ref="W7" si="1">$N$7</f>
        <v>2016</v>
      </c>
      <c r="X7" s="1035"/>
      <c r="Y7" s="1037"/>
      <c r="Z7" s="1041" t="s">
        <v>1</v>
      </c>
      <c r="AA7" s="1039"/>
      <c r="AB7" s="1040"/>
      <c r="AC7" s="1034">
        <f t="shared" ref="AC7" si="2">$K$7</f>
        <v>2017</v>
      </c>
      <c r="AD7" s="1035"/>
      <c r="AE7" s="1036"/>
      <c r="AF7" s="1034">
        <f t="shared" ref="AF7" si="3">$N$7</f>
        <v>2016</v>
      </c>
      <c r="AG7" s="1035"/>
      <c r="AH7" s="1037"/>
      <c r="AI7" s="1041" t="s">
        <v>1</v>
      </c>
      <c r="AJ7" s="1039"/>
      <c r="AK7" s="1040"/>
      <c r="AL7" s="1034">
        <f t="shared" ref="AL7" si="4">$K$7</f>
        <v>2017</v>
      </c>
      <c r="AM7" s="1035"/>
      <c r="AN7" s="1037"/>
      <c r="AO7" s="1110">
        <f t="shared" ref="AO7" si="5">$N$7</f>
        <v>2016</v>
      </c>
      <c r="AP7" s="1035"/>
      <c r="AQ7" s="1036"/>
      <c r="AR7" s="1038" t="s">
        <v>1</v>
      </c>
      <c r="AS7" s="1040"/>
      <c r="AT7" s="1111"/>
      <c r="AU7" s="1034">
        <f t="shared" ref="AU7" si="6">$K$7</f>
        <v>2017</v>
      </c>
      <c r="AV7" s="1035"/>
      <c r="AW7" s="1036"/>
      <c r="AX7" s="1034">
        <f t="shared" ref="AX7" si="7">$N$7</f>
        <v>2016</v>
      </c>
      <c r="AY7" s="1035"/>
      <c r="AZ7" s="1037"/>
      <c r="BA7" s="1041" t="s">
        <v>1</v>
      </c>
      <c r="BB7" s="1039"/>
      <c r="BC7" s="1040"/>
      <c r="BD7" s="986"/>
      <c r="BE7" s="987"/>
      <c r="BF7" s="998"/>
      <c r="BG7" s="981"/>
      <c r="BH7" s="981"/>
      <c r="BI7" s="1091"/>
      <c r="BJ7" s="1092"/>
      <c r="BK7" s="1093"/>
      <c r="BL7" s="1138"/>
      <c r="BM7" s="1034">
        <f t="shared" ref="BM7:BP7" si="8">K7</f>
        <v>2017</v>
      </c>
      <c r="BN7" s="1035"/>
      <c r="BO7" s="1036"/>
      <c r="BP7" s="1034">
        <f t="shared" si="8"/>
        <v>2016</v>
      </c>
      <c r="BQ7" s="1035"/>
      <c r="BR7" s="1037"/>
      <c r="BS7" s="1041" t="s">
        <v>1</v>
      </c>
      <c r="BT7" s="1039"/>
      <c r="BU7" s="1040"/>
      <c r="BV7" s="1034">
        <f t="shared" ref="BV7:BY7" si="9">K7</f>
        <v>2017</v>
      </c>
      <c r="BW7" s="1035"/>
      <c r="BX7" s="1036"/>
      <c r="BY7" s="1034">
        <f t="shared" si="9"/>
        <v>2016</v>
      </c>
      <c r="BZ7" s="1035"/>
      <c r="CA7" s="1037"/>
      <c r="CB7" s="1041" t="s">
        <v>1</v>
      </c>
      <c r="CC7" s="1039"/>
      <c r="CD7" s="1040"/>
      <c r="CE7" s="1034">
        <f t="shared" ref="CE7:CH7" si="10">K7</f>
        <v>2017</v>
      </c>
      <c r="CF7" s="1035"/>
      <c r="CG7" s="1036"/>
      <c r="CH7" s="1034">
        <f t="shared" si="10"/>
        <v>2016</v>
      </c>
      <c r="CI7" s="1035"/>
      <c r="CJ7" s="1037"/>
      <c r="CK7" s="1041" t="s">
        <v>1</v>
      </c>
      <c r="CL7" s="1039"/>
      <c r="CM7" s="1040"/>
      <c r="CN7" s="1034">
        <f t="shared" ref="CN7:CQ7" si="11">K7</f>
        <v>2017</v>
      </c>
      <c r="CO7" s="1035"/>
      <c r="CP7" s="1036"/>
      <c r="CQ7" s="1034">
        <f t="shared" si="11"/>
        <v>2016</v>
      </c>
      <c r="CR7" s="1035"/>
      <c r="CS7" s="1037"/>
      <c r="CT7" s="1041" t="s">
        <v>1</v>
      </c>
      <c r="CU7" s="1039"/>
      <c r="CV7" s="1040"/>
      <c r="CW7" s="1034">
        <f t="shared" ref="CW7:CZ7" si="12">K7</f>
        <v>2017</v>
      </c>
      <c r="CX7" s="1035"/>
      <c r="CY7" s="1036"/>
      <c r="CZ7" s="1034">
        <f t="shared" si="12"/>
        <v>2016</v>
      </c>
      <c r="DA7" s="1035"/>
      <c r="DB7" s="1037"/>
      <c r="DC7" s="1041" t="s">
        <v>1</v>
      </c>
      <c r="DD7" s="1039"/>
      <c r="DE7" s="1040"/>
      <c r="DF7" s="1138"/>
      <c r="DG7" s="1034">
        <f t="shared" ref="DG7:DJ7" si="13">K7</f>
        <v>2017</v>
      </c>
      <c r="DH7" s="1035"/>
      <c r="DI7" s="1036"/>
      <c r="DJ7" s="1034">
        <f t="shared" si="13"/>
        <v>2016</v>
      </c>
      <c r="DK7" s="1035"/>
      <c r="DL7" s="1037"/>
      <c r="DM7" s="1038" t="s">
        <v>1</v>
      </c>
      <c r="DN7" s="1039"/>
      <c r="DO7" s="1040"/>
      <c r="DP7" s="1034">
        <f t="shared" ref="DP7:DS7" si="14">K7</f>
        <v>2017</v>
      </c>
      <c r="DQ7" s="1035"/>
      <c r="DR7" s="1036"/>
      <c r="DS7" s="1034">
        <f t="shared" si="14"/>
        <v>2016</v>
      </c>
      <c r="DT7" s="1035"/>
      <c r="DU7" s="1037"/>
      <c r="DV7" s="1041" t="s">
        <v>1</v>
      </c>
      <c r="DW7" s="1039"/>
      <c r="DX7" s="1040"/>
      <c r="DY7" s="1115"/>
      <c r="DZ7" s="1116"/>
      <c r="EA7" s="1117"/>
      <c r="EB7" s="1115"/>
      <c r="EC7" s="1116"/>
      <c r="ED7" s="1117"/>
      <c r="EE7" s="1115"/>
      <c r="EF7" s="1116"/>
      <c r="EG7" s="1117"/>
      <c r="EH7" s="1115"/>
      <c r="EI7" s="1116"/>
      <c r="EJ7" s="1117"/>
      <c r="EK7" s="1108" t="s">
        <v>79</v>
      </c>
      <c r="EL7" s="1108" t="s">
        <v>80</v>
      </c>
      <c r="EM7" s="1108" t="s">
        <v>81</v>
      </c>
      <c r="EN7" s="1108" t="s">
        <v>82</v>
      </c>
      <c r="EO7" s="1108" t="s">
        <v>83</v>
      </c>
      <c r="EP7" s="1108" t="s">
        <v>84</v>
      </c>
      <c r="EQ7" s="1108" t="s">
        <v>85</v>
      </c>
      <c r="ER7" s="1034">
        <f t="shared" ref="ER7:EU7" si="15">K7</f>
        <v>2017</v>
      </c>
      <c r="ES7" s="1035"/>
      <c r="ET7" s="1036"/>
      <c r="EU7" s="1034">
        <f t="shared" si="15"/>
        <v>2016</v>
      </c>
      <c r="EV7" s="1035"/>
      <c r="EW7" s="1037"/>
      <c r="EX7" s="1041" t="s">
        <v>1</v>
      </c>
      <c r="EY7" s="1039"/>
      <c r="EZ7" s="1040"/>
    </row>
    <row r="8" spans="1:157" s="1" customFormat="1" ht="21" customHeight="1" thickBot="1" x14ac:dyDescent="0.3">
      <c r="A8" s="1152"/>
      <c r="B8" s="163" t="s">
        <v>6</v>
      </c>
      <c r="C8" s="164" t="s">
        <v>7</v>
      </c>
      <c r="D8" s="165" t="s">
        <v>8</v>
      </c>
      <c r="E8" s="166" t="s">
        <v>6</v>
      </c>
      <c r="F8" s="167" t="s">
        <v>7</v>
      </c>
      <c r="G8" s="168" t="s">
        <v>8</v>
      </c>
      <c r="H8" s="1061"/>
      <c r="I8" s="1063"/>
      <c r="J8" s="1044"/>
      <c r="K8" s="169" t="s">
        <v>6</v>
      </c>
      <c r="L8" s="170" t="s">
        <v>7</v>
      </c>
      <c r="M8" s="316" t="s">
        <v>8</v>
      </c>
      <c r="N8" s="169" t="s">
        <v>6</v>
      </c>
      <c r="O8" s="170" t="s">
        <v>7</v>
      </c>
      <c r="P8" s="182" t="s">
        <v>8</v>
      </c>
      <c r="Q8" s="175" t="s">
        <v>6</v>
      </c>
      <c r="R8" s="173" t="s">
        <v>7</v>
      </c>
      <c r="S8" s="174" t="s">
        <v>8</v>
      </c>
      <c r="T8" s="169" t="s">
        <v>6</v>
      </c>
      <c r="U8" s="170" t="s">
        <v>7</v>
      </c>
      <c r="V8" s="171" t="s">
        <v>8</v>
      </c>
      <c r="W8" s="172" t="s">
        <v>6</v>
      </c>
      <c r="X8" s="173" t="s">
        <v>7</v>
      </c>
      <c r="Y8" s="174" t="s">
        <v>8</v>
      </c>
      <c r="Z8" s="175" t="s">
        <v>6</v>
      </c>
      <c r="AA8" s="173" t="s">
        <v>7</v>
      </c>
      <c r="AB8" s="174" t="s">
        <v>8</v>
      </c>
      <c r="AC8" s="172" t="s">
        <v>6</v>
      </c>
      <c r="AD8" s="173" t="s">
        <v>7</v>
      </c>
      <c r="AE8" s="171" t="s">
        <v>8</v>
      </c>
      <c r="AF8" s="172" t="s">
        <v>6</v>
      </c>
      <c r="AG8" s="173" t="s">
        <v>7</v>
      </c>
      <c r="AH8" s="174" t="s">
        <v>8</v>
      </c>
      <c r="AI8" s="175" t="s">
        <v>6</v>
      </c>
      <c r="AJ8" s="173" t="s">
        <v>7</v>
      </c>
      <c r="AK8" s="174" t="s">
        <v>8</v>
      </c>
      <c r="AL8" s="172" t="s">
        <v>6</v>
      </c>
      <c r="AM8" s="173" t="s">
        <v>7</v>
      </c>
      <c r="AN8" s="174" t="s">
        <v>8</v>
      </c>
      <c r="AO8" s="175" t="s">
        <v>6</v>
      </c>
      <c r="AP8" s="173" t="s">
        <v>7</v>
      </c>
      <c r="AQ8" s="171" t="s">
        <v>8</v>
      </c>
      <c r="AR8" s="172" t="s">
        <v>6</v>
      </c>
      <c r="AS8" s="173" t="s">
        <v>7</v>
      </c>
      <c r="AT8" s="317" t="s">
        <v>8</v>
      </c>
      <c r="AU8" s="172" t="s">
        <v>6</v>
      </c>
      <c r="AV8" s="173" t="s">
        <v>7</v>
      </c>
      <c r="AW8" s="171" t="s">
        <v>8</v>
      </c>
      <c r="AX8" s="172" t="s">
        <v>6</v>
      </c>
      <c r="AY8" s="173" t="s">
        <v>7</v>
      </c>
      <c r="AZ8" s="174" t="s">
        <v>8</v>
      </c>
      <c r="BA8" s="175" t="s">
        <v>6</v>
      </c>
      <c r="BB8" s="173" t="s">
        <v>7</v>
      </c>
      <c r="BC8" s="174" t="s">
        <v>8</v>
      </c>
      <c r="BD8" s="318" t="e">
        <f>YEAR(#REF!)</f>
        <v>#REF!</v>
      </c>
      <c r="BE8" s="319" t="s">
        <v>43</v>
      </c>
      <c r="BF8" s="320" t="e">
        <f>YEAR(#REF!)</f>
        <v>#REF!</v>
      </c>
      <c r="BG8" s="321" t="e">
        <f>YEAR(#REF!)</f>
        <v>#REF!</v>
      </c>
      <c r="BH8" s="322" t="s">
        <v>43</v>
      </c>
      <c r="BI8" s="323">
        <v>2015</v>
      </c>
      <c r="BJ8" s="324">
        <v>2015</v>
      </c>
      <c r="BK8" s="325" t="s">
        <v>9</v>
      </c>
      <c r="BL8" s="1139"/>
      <c r="BM8" s="172" t="s">
        <v>6</v>
      </c>
      <c r="BN8" s="173" t="s">
        <v>7</v>
      </c>
      <c r="BO8" s="171" t="s">
        <v>8</v>
      </c>
      <c r="BP8" s="172" t="s">
        <v>6</v>
      </c>
      <c r="BQ8" s="173" t="s">
        <v>7</v>
      </c>
      <c r="BR8" s="174" t="s">
        <v>8</v>
      </c>
      <c r="BS8" s="175" t="s">
        <v>6</v>
      </c>
      <c r="BT8" s="173" t="s">
        <v>7</v>
      </c>
      <c r="BU8" s="174" t="s">
        <v>8</v>
      </c>
      <c r="BV8" s="172" t="s">
        <v>6</v>
      </c>
      <c r="BW8" s="173" t="s">
        <v>7</v>
      </c>
      <c r="BX8" s="171" t="s">
        <v>8</v>
      </c>
      <c r="BY8" s="172" t="s">
        <v>6</v>
      </c>
      <c r="BZ8" s="173" t="s">
        <v>7</v>
      </c>
      <c r="CA8" s="174" t="s">
        <v>8</v>
      </c>
      <c r="CB8" s="175" t="s">
        <v>6</v>
      </c>
      <c r="CC8" s="173" t="s">
        <v>7</v>
      </c>
      <c r="CD8" s="174" t="s">
        <v>8</v>
      </c>
      <c r="CE8" s="172" t="s">
        <v>6</v>
      </c>
      <c r="CF8" s="173" t="s">
        <v>7</v>
      </c>
      <c r="CG8" s="171" t="s">
        <v>8</v>
      </c>
      <c r="CH8" s="172" t="s">
        <v>6</v>
      </c>
      <c r="CI8" s="173" t="s">
        <v>7</v>
      </c>
      <c r="CJ8" s="174" t="s">
        <v>8</v>
      </c>
      <c r="CK8" s="175" t="s">
        <v>6</v>
      </c>
      <c r="CL8" s="173" t="s">
        <v>7</v>
      </c>
      <c r="CM8" s="174" t="s">
        <v>8</v>
      </c>
      <c r="CN8" s="172" t="s">
        <v>6</v>
      </c>
      <c r="CO8" s="173" t="s">
        <v>7</v>
      </c>
      <c r="CP8" s="171" t="s">
        <v>8</v>
      </c>
      <c r="CQ8" s="172" t="s">
        <v>6</v>
      </c>
      <c r="CR8" s="173" t="s">
        <v>7</v>
      </c>
      <c r="CS8" s="174" t="s">
        <v>8</v>
      </c>
      <c r="CT8" s="175" t="s">
        <v>6</v>
      </c>
      <c r="CU8" s="173" t="s">
        <v>7</v>
      </c>
      <c r="CV8" s="174" t="s">
        <v>8</v>
      </c>
      <c r="CW8" s="172" t="s">
        <v>6</v>
      </c>
      <c r="CX8" s="173" t="s">
        <v>7</v>
      </c>
      <c r="CY8" s="171" t="s">
        <v>8</v>
      </c>
      <c r="CZ8" s="172" t="s">
        <v>6</v>
      </c>
      <c r="DA8" s="173" t="s">
        <v>7</v>
      </c>
      <c r="DB8" s="174" t="s">
        <v>8</v>
      </c>
      <c r="DC8" s="175" t="s">
        <v>6</v>
      </c>
      <c r="DD8" s="173" t="s">
        <v>7</v>
      </c>
      <c r="DE8" s="174" t="s">
        <v>8</v>
      </c>
      <c r="DF8" s="1139"/>
      <c r="DG8" s="172" t="s">
        <v>6</v>
      </c>
      <c r="DH8" s="173" t="s">
        <v>7</v>
      </c>
      <c r="DI8" s="171" t="s">
        <v>8</v>
      </c>
      <c r="DJ8" s="172" t="s">
        <v>6</v>
      </c>
      <c r="DK8" s="173" t="s">
        <v>7</v>
      </c>
      <c r="DL8" s="174" t="s">
        <v>8</v>
      </c>
      <c r="DM8" s="172" t="s">
        <v>6</v>
      </c>
      <c r="DN8" s="173" t="s">
        <v>7</v>
      </c>
      <c r="DO8" s="174" t="s">
        <v>8</v>
      </c>
      <c r="DP8" s="172" t="s">
        <v>6</v>
      </c>
      <c r="DQ8" s="173" t="s">
        <v>7</v>
      </c>
      <c r="DR8" s="171" t="s">
        <v>8</v>
      </c>
      <c r="DS8" s="172" t="s">
        <v>6</v>
      </c>
      <c r="DT8" s="173" t="s">
        <v>7</v>
      </c>
      <c r="DU8" s="174" t="s">
        <v>8</v>
      </c>
      <c r="DV8" s="175" t="s">
        <v>6</v>
      </c>
      <c r="DW8" s="173" t="s">
        <v>7</v>
      </c>
      <c r="DX8" s="174" t="s">
        <v>8</v>
      </c>
      <c r="DY8" s="326" t="s">
        <v>6</v>
      </c>
      <c r="DZ8" s="327" t="s">
        <v>7</v>
      </c>
      <c r="EA8" s="328" t="s">
        <v>8</v>
      </c>
      <c r="EB8" s="326" t="s">
        <v>6</v>
      </c>
      <c r="EC8" s="327" t="s">
        <v>7</v>
      </c>
      <c r="ED8" s="328" t="s">
        <v>8</v>
      </c>
      <c r="EE8" s="326" t="s">
        <v>6</v>
      </c>
      <c r="EF8" s="327" t="s">
        <v>7</v>
      </c>
      <c r="EG8" s="328" t="s">
        <v>8</v>
      </c>
      <c r="EH8" s="326" t="s">
        <v>6</v>
      </c>
      <c r="EI8" s="327" t="s">
        <v>7</v>
      </c>
      <c r="EJ8" s="328" t="s">
        <v>8</v>
      </c>
      <c r="EK8" s="1109"/>
      <c r="EL8" s="1109"/>
      <c r="EM8" s="1109"/>
      <c r="EN8" s="1109"/>
      <c r="EO8" s="1109"/>
      <c r="EP8" s="1109"/>
      <c r="EQ8" s="1109"/>
      <c r="ER8" s="172" t="s">
        <v>6</v>
      </c>
      <c r="ES8" s="173" t="s">
        <v>7</v>
      </c>
      <c r="ET8" s="171" t="s">
        <v>8</v>
      </c>
      <c r="EU8" s="172" t="s">
        <v>6</v>
      </c>
      <c r="EV8" s="173" t="s">
        <v>7</v>
      </c>
      <c r="EW8" s="174" t="s">
        <v>8</v>
      </c>
      <c r="EX8" s="175" t="s">
        <v>6</v>
      </c>
      <c r="EY8" s="173" t="s">
        <v>7</v>
      </c>
      <c r="EZ8" s="174" t="s">
        <v>8</v>
      </c>
    </row>
    <row r="9" spans="1:157" s="331" customFormat="1" ht="38.25" customHeight="1" thickBot="1" x14ac:dyDescent="0.35">
      <c r="A9" s="203" t="s">
        <v>10</v>
      </c>
      <c r="B9" s="190">
        <f t="shared" ref="B9:G9" si="16">SUM(B10:B13)</f>
        <v>722</v>
      </c>
      <c r="C9" s="191">
        <f t="shared" si="16"/>
        <v>14</v>
      </c>
      <c r="D9" s="192">
        <f t="shared" si="16"/>
        <v>886</v>
      </c>
      <c r="E9" s="193">
        <f t="shared" si="16"/>
        <v>758</v>
      </c>
      <c r="F9" s="193">
        <f t="shared" si="16"/>
        <v>14</v>
      </c>
      <c r="G9" s="194">
        <f t="shared" si="16"/>
        <v>990</v>
      </c>
      <c r="H9" s="332">
        <f t="shared" ref="H9:J13" si="17">IF(E9=0,B9,((B9*100/E9)-100)/100)</f>
        <v>-4.7493403693931381E-2</v>
      </c>
      <c r="I9" s="333">
        <f t="shared" si="17"/>
        <v>0</v>
      </c>
      <c r="J9" s="334">
        <f t="shared" si="17"/>
        <v>-0.10505050505050505</v>
      </c>
      <c r="K9" s="335">
        <f t="shared" ref="K9:P9" si="18">SUM(K10:K13)</f>
        <v>93</v>
      </c>
      <c r="L9" s="336">
        <f t="shared" si="18"/>
        <v>0</v>
      </c>
      <c r="M9" s="337">
        <f t="shared" si="18"/>
        <v>95</v>
      </c>
      <c r="N9" s="335">
        <f>SUM(N10:N13)</f>
        <v>79</v>
      </c>
      <c r="O9" s="336">
        <f t="shared" si="18"/>
        <v>0</v>
      </c>
      <c r="P9" s="338">
        <f t="shared" si="18"/>
        <v>85</v>
      </c>
      <c r="Q9" s="339">
        <f t="shared" ref="Q9:S13" si="19">IF(N9=0,K9,((K9*100/N9)-100)/100)</f>
        <v>0.17721518987341767</v>
      </c>
      <c r="R9" s="196">
        <f t="shared" si="19"/>
        <v>0</v>
      </c>
      <c r="S9" s="340">
        <f t="shared" si="19"/>
        <v>0.11764705882352942</v>
      </c>
      <c r="T9" s="335">
        <f t="shared" ref="T9:Y9" si="20">SUM(T10:T13)</f>
        <v>21</v>
      </c>
      <c r="U9" s="336">
        <f t="shared" si="20"/>
        <v>0</v>
      </c>
      <c r="V9" s="337">
        <f t="shared" si="20"/>
        <v>22</v>
      </c>
      <c r="W9" s="335">
        <f t="shared" si="20"/>
        <v>16</v>
      </c>
      <c r="X9" s="336">
        <f t="shared" si="20"/>
        <v>0</v>
      </c>
      <c r="Y9" s="338">
        <f t="shared" si="20"/>
        <v>17</v>
      </c>
      <c r="Z9" s="339">
        <f t="shared" ref="Z9:AB13" si="21">IF(W9=0,T9,((T9*100/W9)-100)/100)</f>
        <v>0.3125</v>
      </c>
      <c r="AA9" s="196">
        <f t="shared" si="21"/>
        <v>0</v>
      </c>
      <c r="AB9" s="340">
        <f t="shared" si="21"/>
        <v>0.29411764705882348</v>
      </c>
      <c r="AC9" s="335">
        <f t="shared" ref="AC9:AH9" si="22">SUM(AC10:AC13)</f>
        <v>79</v>
      </c>
      <c r="AD9" s="336">
        <f t="shared" si="22"/>
        <v>0</v>
      </c>
      <c r="AE9" s="337">
        <f t="shared" si="22"/>
        <v>80</v>
      </c>
      <c r="AF9" s="335">
        <f t="shared" si="22"/>
        <v>70</v>
      </c>
      <c r="AG9" s="336">
        <f t="shared" si="22"/>
        <v>0</v>
      </c>
      <c r="AH9" s="338">
        <f t="shared" si="22"/>
        <v>76</v>
      </c>
      <c r="AI9" s="339">
        <f t="shared" ref="AI9:AK13" si="23">IF(AF9=0,AC9,((AC9*100/AF9)-100)/100)</f>
        <v>0.12857142857142861</v>
      </c>
      <c r="AJ9" s="196">
        <f t="shared" si="23"/>
        <v>0</v>
      </c>
      <c r="AK9" s="340">
        <f t="shared" si="23"/>
        <v>5.2631578947368356E-2</v>
      </c>
      <c r="AL9" s="335">
        <f t="shared" ref="AL9:AQ9" si="24">SUM(AL10:AL13)</f>
        <v>3</v>
      </c>
      <c r="AM9" s="336">
        <f t="shared" si="24"/>
        <v>0</v>
      </c>
      <c r="AN9" s="337">
        <f t="shared" si="24"/>
        <v>4</v>
      </c>
      <c r="AO9" s="335">
        <f t="shared" si="24"/>
        <v>4</v>
      </c>
      <c r="AP9" s="336">
        <f t="shared" si="24"/>
        <v>0</v>
      </c>
      <c r="AQ9" s="338">
        <f t="shared" si="24"/>
        <v>4</v>
      </c>
      <c r="AR9" s="195">
        <f t="shared" ref="AR9:AT13" si="25">IF(AO9=0,AL9,((AL9*100/AO9)-100)/100)</f>
        <v>-0.25</v>
      </c>
      <c r="AS9" s="196">
        <f t="shared" si="25"/>
        <v>0</v>
      </c>
      <c r="AT9" s="341">
        <f t="shared" si="25"/>
        <v>0</v>
      </c>
      <c r="AU9" s="335">
        <f t="shared" ref="AU9:AZ9" si="26">SUM(AU10:AU13)</f>
        <v>3</v>
      </c>
      <c r="AV9" s="336">
        <f t="shared" si="26"/>
        <v>0</v>
      </c>
      <c r="AW9" s="337">
        <f t="shared" si="26"/>
        <v>3</v>
      </c>
      <c r="AX9" s="335">
        <f t="shared" si="26"/>
        <v>3</v>
      </c>
      <c r="AY9" s="336">
        <f t="shared" si="26"/>
        <v>0</v>
      </c>
      <c r="AZ9" s="338">
        <f t="shared" si="26"/>
        <v>3</v>
      </c>
      <c r="BA9" s="195">
        <f t="shared" ref="BA9:BC13" si="27">IF(AX9=0,AU9,((AU9*100/AX9)-100)/100)</f>
        <v>0</v>
      </c>
      <c r="BB9" s="196">
        <f t="shared" si="27"/>
        <v>0</v>
      </c>
      <c r="BC9" s="340">
        <f t="shared" si="27"/>
        <v>0</v>
      </c>
      <c r="BD9" s="340" t="e">
        <f>IF(#REF!=0,0,N9/#REF!)</f>
        <v>#REF!</v>
      </c>
      <c r="BE9" s="342" t="e">
        <f>#REF!-BD9</f>
        <v>#REF!</v>
      </c>
      <c r="BF9" s="195">
        <f t="shared" ref="BF9:BF13" si="28">IF(L9+M9=0,0,L9/(L9+M9))</f>
        <v>0</v>
      </c>
      <c r="BG9" s="197">
        <f t="shared" ref="BG9:BG13" si="29">IF(O9+P9=0,0,O9/(O9+P9))</f>
        <v>0</v>
      </c>
      <c r="BH9" s="343">
        <f t="shared" ref="BH9:BH13" si="30">BF9-BG9</f>
        <v>0</v>
      </c>
      <c r="BI9" s="195">
        <f t="shared" ref="BI9:BI13" si="31">IF(B9=0,0,K9/B9)</f>
        <v>0.12880886426592797</v>
      </c>
      <c r="BJ9" s="196">
        <f t="shared" ref="BJ9:BJ13" si="32">IF(E9=0,0,N9/E9)</f>
        <v>0.10422163588390501</v>
      </c>
      <c r="BK9" s="340">
        <f t="shared" ref="BK9:BK13" si="33">BI9-BJ9</f>
        <v>2.4587228382022958E-2</v>
      </c>
      <c r="BL9" s="344" t="s">
        <v>10</v>
      </c>
      <c r="BM9" s="335">
        <f t="shared" ref="BM9:BR9" si="34">SUM(BM10:BM13)</f>
        <v>44</v>
      </c>
      <c r="BN9" s="336">
        <f t="shared" si="34"/>
        <v>0</v>
      </c>
      <c r="BO9" s="337">
        <f t="shared" si="34"/>
        <v>45</v>
      </c>
      <c r="BP9" s="335">
        <f t="shared" si="34"/>
        <v>34</v>
      </c>
      <c r="BQ9" s="336">
        <f t="shared" si="34"/>
        <v>0</v>
      </c>
      <c r="BR9" s="338">
        <f t="shared" si="34"/>
        <v>36</v>
      </c>
      <c r="BS9" s="339">
        <f t="shared" ref="BS9:BU13" si="35">IF(BP9=0,BM9,((BM9*100/BP9)-100)/100)</f>
        <v>0.29411764705882348</v>
      </c>
      <c r="BT9" s="196">
        <f t="shared" si="35"/>
        <v>0</v>
      </c>
      <c r="BU9" s="340">
        <f t="shared" si="35"/>
        <v>0.25</v>
      </c>
      <c r="BV9" s="335">
        <f t="shared" ref="BV9:CA9" si="36">SUM(BV10:BV13)</f>
        <v>12</v>
      </c>
      <c r="BW9" s="336">
        <f t="shared" si="36"/>
        <v>0</v>
      </c>
      <c r="BX9" s="337">
        <f t="shared" si="36"/>
        <v>13</v>
      </c>
      <c r="BY9" s="335">
        <f t="shared" si="36"/>
        <v>9</v>
      </c>
      <c r="BZ9" s="337">
        <f t="shared" si="36"/>
        <v>0</v>
      </c>
      <c r="CA9" s="338">
        <f t="shared" si="36"/>
        <v>9</v>
      </c>
      <c r="CB9" s="339">
        <f t="shared" ref="CB9:CD13" si="37">IF(BY9=0,BV9,((BV9*100/BY9)-100)/100)</f>
        <v>0.33333333333333343</v>
      </c>
      <c r="CC9" s="196">
        <f t="shared" si="37"/>
        <v>0</v>
      </c>
      <c r="CD9" s="340">
        <f t="shared" si="37"/>
        <v>0.44444444444444459</v>
      </c>
      <c r="CE9" s="335">
        <f t="shared" ref="CE9:CJ9" si="38">SUM(CE10:CE13)</f>
        <v>40</v>
      </c>
      <c r="CF9" s="336">
        <f t="shared" si="38"/>
        <v>0</v>
      </c>
      <c r="CG9" s="337">
        <f t="shared" si="38"/>
        <v>41</v>
      </c>
      <c r="CH9" s="335">
        <f t="shared" si="38"/>
        <v>39</v>
      </c>
      <c r="CI9" s="336">
        <f t="shared" si="38"/>
        <v>0</v>
      </c>
      <c r="CJ9" s="338">
        <f t="shared" si="38"/>
        <v>43</v>
      </c>
      <c r="CK9" s="339">
        <f t="shared" ref="CK9:CM13" si="39">IF(CH9=0,CE9,((CE9*100/CH9)-100)/100)</f>
        <v>2.5641025641025692E-2</v>
      </c>
      <c r="CL9" s="196">
        <f t="shared" si="39"/>
        <v>0</v>
      </c>
      <c r="CM9" s="340">
        <f t="shared" si="39"/>
        <v>-4.6511627906976688E-2</v>
      </c>
      <c r="CN9" s="190">
        <f t="shared" ref="CN9:CS9" si="40">SUM(CN10:CN13)</f>
        <v>7</v>
      </c>
      <c r="CO9" s="191">
        <f t="shared" si="40"/>
        <v>0</v>
      </c>
      <c r="CP9" s="205">
        <f t="shared" si="40"/>
        <v>7</v>
      </c>
      <c r="CQ9" s="190">
        <f t="shared" si="40"/>
        <v>6</v>
      </c>
      <c r="CR9" s="191">
        <f t="shared" si="40"/>
        <v>0</v>
      </c>
      <c r="CS9" s="192">
        <f t="shared" si="40"/>
        <v>6</v>
      </c>
      <c r="CT9" s="339">
        <f t="shared" ref="CT9:CV13" si="41">IF(CQ9=0,CN9,((CN9*100/CQ9)-100)/100)</f>
        <v>0.16666666666666671</v>
      </c>
      <c r="CU9" s="196">
        <f t="shared" si="41"/>
        <v>0</v>
      </c>
      <c r="CV9" s="340">
        <f t="shared" si="41"/>
        <v>0.16666666666666671</v>
      </c>
      <c r="CW9" s="190">
        <f t="shared" ref="CW9:DB9" si="42">SUM(CW10:CW13)</f>
        <v>2</v>
      </c>
      <c r="CX9" s="191">
        <f t="shared" si="42"/>
        <v>0</v>
      </c>
      <c r="CY9" s="205">
        <f t="shared" si="42"/>
        <v>2</v>
      </c>
      <c r="CZ9" s="190">
        <f t="shared" si="42"/>
        <v>0</v>
      </c>
      <c r="DA9" s="191">
        <f t="shared" si="42"/>
        <v>0</v>
      </c>
      <c r="DB9" s="192">
        <f t="shared" si="42"/>
        <v>0</v>
      </c>
      <c r="DC9" s="339">
        <f t="shared" ref="DC9:DE13" si="43">IF(CZ9=0,CW9,((CW9*100/CZ9)-100)/100)</f>
        <v>2</v>
      </c>
      <c r="DD9" s="196">
        <f t="shared" si="43"/>
        <v>0</v>
      </c>
      <c r="DE9" s="340">
        <f t="shared" si="43"/>
        <v>2</v>
      </c>
      <c r="DF9" s="345" t="s">
        <v>10</v>
      </c>
      <c r="DG9" s="346">
        <f t="shared" ref="DG9:DL9" si="44">SUM(DG10:DG13)</f>
        <v>1</v>
      </c>
      <c r="DH9" s="347">
        <f t="shared" si="44"/>
        <v>0</v>
      </c>
      <c r="DI9" s="348">
        <f t="shared" si="44"/>
        <v>1</v>
      </c>
      <c r="DJ9" s="346">
        <f t="shared" si="44"/>
        <v>0</v>
      </c>
      <c r="DK9" s="347">
        <f t="shared" si="44"/>
        <v>0</v>
      </c>
      <c r="DL9" s="349">
        <f t="shared" si="44"/>
        <v>0</v>
      </c>
      <c r="DM9" s="339">
        <f t="shared" ref="DM9:DO13" si="45">IF(DJ9=0,DG9,((DG9*100/DJ9)-100)/100)</f>
        <v>1</v>
      </c>
      <c r="DN9" s="196">
        <f t="shared" si="45"/>
        <v>0</v>
      </c>
      <c r="DO9" s="197">
        <f t="shared" si="45"/>
        <v>1</v>
      </c>
      <c r="DP9" s="346">
        <f t="shared" ref="DP9:DU9" si="46">SUM(DP10:DP13)</f>
        <v>1</v>
      </c>
      <c r="DQ9" s="347">
        <f t="shared" si="46"/>
        <v>0</v>
      </c>
      <c r="DR9" s="348">
        <f t="shared" si="46"/>
        <v>1</v>
      </c>
      <c r="DS9" s="346">
        <f t="shared" si="46"/>
        <v>0</v>
      </c>
      <c r="DT9" s="347">
        <f t="shared" si="46"/>
        <v>0</v>
      </c>
      <c r="DU9" s="349">
        <f t="shared" si="46"/>
        <v>0</v>
      </c>
      <c r="DV9" s="339">
        <f t="shared" ref="DV9:DX13" si="47">IF(DS9=0,DP9,((DP9*100/DS9)-100)/100)</f>
        <v>1</v>
      </c>
      <c r="DW9" s="196">
        <f t="shared" si="47"/>
        <v>0</v>
      </c>
      <c r="DX9" s="340">
        <f t="shared" si="47"/>
        <v>1</v>
      </c>
      <c r="DY9" s="346">
        <f t="shared" ref="DY9:EG9" si="48">SUM(DY10:DY13)</f>
        <v>26</v>
      </c>
      <c r="DZ9" s="347">
        <f t="shared" si="48"/>
        <v>0</v>
      </c>
      <c r="EA9" s="348">
        <f t="shared" si="48"/>
        <v>26</v>
      </c>
      <c r="EB9" s="346">
        <f t="shared" si="48"/>
        <v>22</v>
      </c>
      <c r="EC9" s="347">
        <f t="shared" si="48"/>
        <v>0</v>
      </c>
      <c r="ED9" s="349">
        <f t="shared" si="48"/>
        <v>23</v>
      </c>
      <c r="EE9" s="346">
        <f t="shared" si="48"/>
        <v>29</v>
      </c>
      <c r="EF9" s="347">
        <f t="shared" si="48"/>
        <v>0</v>
      </c>
      <c r="EG9" s="348">
        <f t="shared" si="48"/>
        <v>29</v>
      </c>
      <c r="EH9" s="346">
        <f>SUM(EH10:EH13)</f>
        <v>17</v>
      </c>
      <c r="EI9" s="347">
        <f>SUM(EI10:EI13)</f>
        <v>0</v>
      </c>
      <c r="EJ9" s="349">
        <f>SUM(EJ10:EJ13)</f>
        <v>17</v>
      </c>
      <c r="EK9" s="350">
        <f t="shared" ref="EK9:EW9" si="49">SUM(EK10:EK13)</f>
        <v>17</v>
      </c>
      <c r="EL9" s="350">
        <f t="shared" si="49"/>
        <v>18</v>
      </c>
      <c r="EM9" s="350">
        <f t="shared" si="49"/>
        <v>8</v>
      </c>
      <c r="EN9" s="350">
        <f t="shared" si="49"/>
        <v>18</v>
      </c>
      <c r="EO9" s="350">
        <f t="shared" si="49"/>
        <v>14</v>
      </c>
      <c r="EP9" s="350">
        <f t="shared" si="49"/>
        <v>12</v>
      </c>
      <c r="EQ9" s="351">
        <f t="shared" si="49"/>
        <v>6</v>
      </c>
      <c r="ER9" s="346">
        <f t="shared" si="49"/>
        <v>114</v>
      </c>
      <c r="ES9" s="347">
        <f t="shared" si="49"/>
        <v>0</v>
      </c>
      <c r="ET9" s="348">
        <f t="shared" si="49"/>
        <v>117</v>
      </c>
      <c r="EU9" s="346">
        <f t="shared" si="49"/>
        <v>109</v>
      </c>
      <c r="EV9" s="347">
        <f t="shared" si="49"/>
        <v>0</v>
      </c>
      <c r="EW9" s="349">
        <f t="shared" si="49"/>
        <v>118</v>
      </c>
      <c r="EX9" s="352">
        <f t="shared" ref="EX9:EZ13" si="50">IF(EU9=0,ER9,((ER9*100/EU9)-100)/100)</f>
        <v>4.5871559633027491E-2</v>
      </c>
      <c r="EY9" s="207">
        <f t="shared" si="50"/>
        <v>0</v>
      </c>
      <c r="EZ9" s="208">
        <f t="shared" si="50"/>
        <v>-8.4745762711864354E-3</v>
      </c>
      <c r="FA9" s="353"/>
    </row>
    <row r="10" spans="1:157" s="353" customFormat="1" ht="38.25" customHeight="1" x14ac:dyDescent="0.35">
      <c r="A10" s="229" t="s">
        <v>11</v>
      </c>
      <c r="B10" s="213">
        <v>275</v>
      </c>
      <c r="C10" s="214">
        <v>6</v>
      </c>
      <c r="D10" s="215">
        <v>352</v>
      </c>
      <c r="E10" s="213">
        <v>273</v>
      </c>
      <c r="F10" s="216">
        <v>9</v>
      </c>
      <c r="G10" s="215">
        <v>370</v>
      </c>
      <c r="H10" s="357">
        <f t="shared" si="17"/>
        <v>7.3260073260073E-3</v>
      </c>
      <c r="I10" s="358">
        <f t="shared" si="17"/>
        <v>-0.33333333333333326</v>
      </c>
      <c r="J10" s="359">
        <f t="shared" si="17"/>
        <v>-4.86486486486487E-2</v>
      </c>
      <c r="K10" s="360">
        <v>32</v>
      </c>
      <c r="L10" s="361">
        <v>0</v>
      </c>
      <c r="M10" s="362">
        <v>33</v>
      </c>
      <c r="N10" s="360">
        <v>31</v>
      </c>
      <c r="O10" s="361">
        <v>0</v>
      </c>
      <c r="P10" s="363">
        <v>35</v>
      </c>
      <c r="Q10" s="227">
        <f t="shared" si="19"/>
        <v>3.2258064516128969E-2</v>
      </c>
      <c r="R10" s="364">
        <f t="shared" si="19"/>
        <v>0</v>
      </c>
      <c r="S10" s="365">
        <f t="shared" si="19"/>
        <v>-5.7142857142857079E-2</v>
      </c>
      <c r="T10" s="360">
        <v>8</v>
      </c>
      <c r="U10" s="361">
        <v>0</v>
      </c>
      <c r="V10" s="362">
        <v>8</v>
      </c>
      <c r="W10" s="360">
        <v>4</v>
      </c>
      <c r="X10" s="361">
        <v>0</v>
      </c>
      <c r="Y10" s="363">
        <v>5</v>
      </c>
      <c r="Z10" s="227">
        <f t="shared" si="21"/>
        <v>1</v>
      </c>
      <c r="AA10" s="364">
        <f t="shared" si="21"/>
        <v>0</v>
      </c>
      <c r="AB10" s="365">
        <f t="shared" si="21"/>
        <v>0.6</v>
      </c>
      <c r="AC10" s="360">
        <v>29</v>
      </c>
      <c r="AD10" s="361">
        <v>0</v>
      </c>
      <c r="AE10" s="362">
        <v>30</v>
      </c>
      <c r="AF10" s="360">
        <v>27</v>
      </c>
      <c r="AG10" s="361">
        <v>0</v>
      </c>
      <c r="AH10" s="363">
        <v>31</v>
      </c>
      <c r="AI10" s="227">
        <f t="shared" si="23"/>
        <v>7.4074074074074042E-2</v>
      </c>
      <c r="AJ10" s="364">
        <f t="shared" si="23"/>
        <v>0</v>
      </c>
      <c r="AK10" s="365">
        <f t="shared" si="23"/>
        <v>-3.2258064516128969E-2</v>
      </c>
      <c r="AL10" s="360">
        <v>1</v>
      </c>
      <c r="AM10" s="361">
        <v>0</v>
      </c>
      <c r="AN10" s="362">
        <v>2</v>
      </c>
      <c r="AO10" s="360">
        <v>3</v>
      </c>
      <c r="AP10" s="361">
        <v>0</v>
      </c>
      <c r="AQ10" s="363">
        <v>3</v>
      </c>
      <c r="AR10" s="227">
        <f t="shared" si="25"/>
        <v>-0.66666666666666652</v>
      </c>
      <c r="AS10" s="364">
        <f t="shared" si="25"/>
        <v>0</v>
      </c>
      <c r="AT10" s="366">
        <f t="shared" si="25"/>
        <v>-0.33333333333333326</v>
      </c>
      <c r="AU10" s="360">
        <v>1</v>
      </c>
      <c r="AV10" s="361">
        <v>0</v>
      </c>
      <c r="AW10" s="362">
        <v>1</v>
      </c>
      <c r="AX10" s="360">
        <v>1</v>
      </c>
      <c r="AY10" s="361">
        <v>0</v>
      </c>
      <c r="AZ10" s="363">
        <v>1</v>
      </c>
      <c r="BA10" s="226">
        <f t="shared" si="27"/>
        <v>0</v>
      </c>
      <c r="BB10" s="364">
        <f t="shared" si="27"/>
        <v>0</v>
      </c>
      <c r="BC10" s="365">
        <f t="shared" si="27"/>
        <v>0</v>
      </c>
      <c r="BD10" s="329" t="e">
        <f>IF(#REF!=0,0,N10/#REF!)</f>
        <v>#REF!</v>
      </c>
      <c r="BE10" s="330" t="e">
        <f>#REF!-BD10</f>
        <v>#REF!</v>
      </c>
      <c r="BF10" s="184">
        <f t="shared" si="28"/>
        <v>0</v>
      </c>
      <c r="BG10" s="329">
        <f t="shared" si="29"/>
        <v>0</v>
      </c>
      <c r="BH10" s="330">
        <f t="shared" si="30"/>
        <v>0</v>
      </c>
      <c r="BI10" s="226">
        <f t="shared" si="31"/>
        <v>0.11636363636363636</v>
      </c>
      <c r="BJ10" s="364">
        <f t="shared" si="32"/>
        <v>0.11355311355311355</v>
      </c>
      <c r="BK10" s="365">
        <f t="shared" si="33"/>
        <v>2.8105228105228114E-3</v>
      </c>
      <c r="BL10" s="367" t="s">
        <v>11</v>
      </c>
      <c r="BM10" s="360">
        <v>12</v>
      </c>
      <c r="BN10" s="361">
        <v>0</v>
      </c>
      <c r="BO10" s="362">
        <v>12</v>
      </c>
      <c r="BP10" s="360">
        <v>13</v>
      </c>
      <c r="BQ10" s="361">
        <v>0</v>
      </c>
      <c r="BR10" s="363">
        <v>15</v>
      </c>
      <c r="BS10" s="227">
        <f t="shared" si="35"/>
        <v>-7.6923076923076927E-2</v>
      </c>
      <c r="BT10" s="364">
        <f t="shared" si="35"/>
        <v>0</v>
      </c>
      <c r="BU10" s="365">
        <f t="shared" si="35"/>
        <v>-0.2</v>
      </c>
      <c r="BV10" s="360">
        <v>4</v>
      </c>
      <c r="BW10" s="361">
        <v>0</v>
      </c>
      <c r="BX10" s="362">
        <v>4</v>
      </c>
      <c r="BY10" s="360">
        <v>2</v>
      </c>
      <c r="BZ10" s="362">
        <v>0</v>
      </c>
      <c r="CA10" s="363">
        <v>2</v>
      </c>
      <c r="CB10" s="227">
        <f t="shared" si="37"/>
        <v>1</v>
      </c>
      <c r="CC10" s="364">
        <f t="shared" si="37"/>
        <v>0</v>
      </c>
      <c r="CD10" s="365">
        <f t="shared" si="37"/>
        <v>1</v>
      </c>
      <c r="CE10" s="360">
        <v>16</v>
      </c>
      <c r="CF10" s="361">
        <v>0</v>
      </c>
      <c r="CG10" s="362">
        <v>17</v>
      </c>
      <c r="CH10" s="360">
        <v>15</v>
      </c>
      <c r="CI10" s="361">
        <v>0</v>
      </c>
      <c r="CJ10" s="363">
        <v>17</v>
      </c>
      <c r="CK10" s="227">
        <f t="shared" si="39"/>
        <v>6.6666666666666707E-2</v>
      </c>
      <c r="CL10" s="364">
        <f t="shared" si="39"/>
        <v>0</v>
      </c>
      <c r="CM10" s="365">
        <f t="shared" si="39"/>
        <v>0</v>
      </c>
      <c r="CN10" s="360">
        <v>2</v>
      </c>
      <c r="CO10" s="368">
        <v>0</v>
      </c>
      <c r="CP10" s="369">
        <v>2</v>
      </c>
      <c r="CQ10" s="370">
        <v>3</v>
      </c>
      <c r="CR10" s="368">
        <v>0</v>
      </c>
      <c r="CS10" s="371">
        <v>3</v>
      </c>
      <c r="CT10" s="88">
        <f t="shared" si="41"/>
        <v>-0.33333333333333326</v>
      </c>
      <c r="CU10" s="89">
        <f t="shared" si="41"/>
        <v>0</v>
      </c>
      <c r="CV10" s="372">
        <f t="shared" si="41"/>
        <v>-0.33333333333333326</v>
      </c>
      <c r="CW10" s="370">
        <v>2</v>
      </c>
      <c r="CX10" s="368">
        <v>0</v>
      </c>
      <c r="CY10" s="369">
        <v>2</v>
      </c>
      <c r="CZ10" s="370">
        <v>0</v>
      </c>
      <c r="DA10" s="368">
        <v>0</v>
      </c>
      <c r="DB10" s="371">
        <v>0</v>
      </c>
      <c r="DC10" s="88">
        <f t="shared" si="43"/>
        <v>2</v>
      </c>
      <c r="DD10" s="89">
        <f t="shared" si="43"/>
        <v>0</v>
      </c>
      <c r="DE10" s="372">
        <f t="shared" si="43"/>
        <v>2</v>
      </c>
      <c r="DF10" s="373" t="s">
        <v>11</v>
      </c>
      <c r="DG10" s="370">
        <v>1</v>
      </c>
      <c r="DH10" s="368">
        <v>0</v>
      </c>
      <c r="DI10" s="369">
        <v>1</v>
      </c>
      <c r="DJ10" s="370">
        <v>0</v>
      </c>
      <c r="DK10" s="368">
        <v>0</v>
      </c>
      <c r="DL10" s="371">
        <v>0</v>
      </c>
      <c r="DM10" s="88">
        <f t="shared" si="45"/>
        <v>1</v>
      </c>
      <c r="DN10" s="89">
        <f t="shared" si="45"/>
        <v>0</v>
      </c>
      <c r="DO10" s="90">
        <f t="shared" si="45"/>
        <v>1</v>
      </c>
      <c r="DP10" s="370">
        <v>1</v>
      </c>
      <c r="DQ10" s="368">
        <v>0</v>
      </c>
      <c r="DR10" s="369">
        <v>1</v>
      </c>
      <c r="DS10" s="370">
        <v>0</v>
      </c>
      <c r="DT10" s="368">
        <v>0</v>
      </c>
      <c r="DU10" s="371">
        <v>0</v>
      </c>
      <c r="DV10" s="185">
        <f t="shared" si="47"/>
        <v>1</v>
      </c>
      <c r="DW10" s="89">
        <f t="shared" si="47"/>
        <v>0</v>
      </c>
      <c r="DX10" s="372">
        <f t="shared" si="47"/>
        <v>1</v>
      </c>
      <c r="DY10" s="370">
        <v>11</v>
      </c>
      <c r="DZ10" s="368">
        <v>0</v>
      </c>
      <c r="EA10" s="369">
        <v>11</v>
      </c>
      <c r="EB10" s="370">
        <v>8</v>
      </c>
      <c r="EC10" s="368">
        <v>0</v>
      </c>
      <c r="ED10" s="371">
        <v>8</v>
      </c>
      <c r="EE10" s="370">
        <v>8</v>
      </c>
      <c r="EF10" s="368">
        <v>0</v>
      </c>
      <c r="EG10" s="369">
        <v>8</v>
      </c>
      <c r="EH10" s="370">
        <v>6</v>
      </c>
      <c r="EI10" s="368">
        <v>0</v>
      </c>
      <c r="EJ10" s="371">
        <v>6</v>
      </c>
      <c r="EK10" s="374">
        <v>3</v>
      </c>
      <c r="EL10" s="375">
        <v>5</v>
      </c>
      <c r="EM10" s="375">
        <v>2</v>
      </c>
      <c r="EN10" s="375">
        <v>8</v>
      </c>
      <c r="EO10" s="375">
        <v>5</v>
      </c>
      <c r="EP10" s="375">
        <v>6</v>
      </c>
      <c r="EQ10" s="376">
        <v>3</v>
      </c>
      <c r="ER10" s="370">
        <v>42</v>
      </c>
      <c r="ES10" s="368">
        <v>0</v>
      </c>
      <c r="ET10" s="369">
        <v>44</v>
      </c>
      <c r="EU10" s="370">
        <v>43</v>
      </c>
      <c r="EV10" s="368">
        <v>0</v>
      </c>
      <c r="EW10" s="371">
        <v>47</v>
      </c>
      <c r="EX10" s="239">
        <f>IF(EU10=0,ER10,((ER10*100/EU10)-100)/100)</f>
        <v>-2.3255813953488344E-2</v>
      </c>
      <c r="EY10" s="240">
        <f t="shared" si="50"/>
        <v>0</v>
      </c>
      <c r="EZ10" s="241">
        <f t="shared" si="50"/>
        <v>-6.3829787234042493E-2</v>
      </c>
      <c r="FA10"/>
    </row>
    <row r="11" spans="1:157" s="353" customFormat="1" ht="38.25" customHeight="1" x14ac:dyDescent="0.35">
      <c r="A11" s="258" t="s">
        <v>12</v>
      </c>
      <c r="B11" s="244">
        <v>117</v>
      </c>
      <c r="C11" s="93">
        <v>2</v>
      </c>
      <c r="D11" s="94">
        <v>137</v>
      </c>
      <c r="E11" s="244">
        <v>164</v>
      </c>
      <c r="F11" s="245">
        <v>2</v>
      </c>
      <c r="G11" s="94">
        <v>208</v>
      </c>
      <c r="H11" s="377">
        <f t="shared" si="17"/>
        <v>-0.28658536585365851</v>
      </c>
      <c r="I11" s="378">
        <f t="shared" si="17"/>
        <v>0</v>
      </c>
      <c r="J11" s="379">
        <f t="shared" si="17"/>
        <v>-0.34134615384615385</v>
      </c>
      <c r="K11" s="380">
        <v>22</v>
      </c>
      <c r="L11" s="381">
        <v>0</v>
      </c>
      <c r="M11" s="382">
        <v>22</v>
      </c>
      <c r="N11" s="380">
        <v>11</v>
      </c>
      <c r="O11" s="381">
        <v>0</v>
      </c>
      <c r="P11" s="383">
        <v>12</v>
      </c>
      <c r="Q11" s="294">
        <f t="shared" si="19"/>
        <v>1</v>
      </c>
      <c r="R11" s="295">
        <f t="shared" si="19"/>
        <v>0</v>
      </c>
      <c r="S11" s="384">
        <f t="shared" si="19"/>
        <v>0.83333333333333348</v>
      </c>
      <c r="T11" s="380">
        <v>4</v>
      </c>
      <c r="U11" s="381">
        <v>0</v>
      </c>
      <c r="V11" s="382">
        <v>4</v>
      </c>
      <c r="W11" s="380">
        <v>6</v>
      </c>
      <c r="X11" s="381">
        <v>0</v>
      </c>
      <c r="Y11" s="383">
        <v>6</v>
      </c>
      <c r="Z11" s="294">
        <f t="shared" si="21"/>
        <v>-0.33333333333333326</v>
      </c>
      <c r="AA11" s="295">
        <f t="shared" si="21"/>
        <v>0</v>
      </c>
      <c r="AB11" s="384">
        <f t="shared" si="21"/>
        <v>-0.33333333333333326</v>
      </c>
      <c r="AC11" s="380">
        <v>19</v>
      </c>
      <c r="AD11" s="381">
        <v>0</v>
      </c>
      <c r="AE11" s="382">
        <v>19</v>
      </c>
      <c r="AF11" s="380">
        <v>9</v>
      </c>
      <c r="AG11" s="381">
        <v>0</v>
      </c>
      <c r="AH11" s="383">
        <v>10</v>
      </c>
      <c r="AI11" s="294">
        <f t="shared" si="23"/>
        <v>1.1111111111111112</v>
      </c>
      <c r="AJ11" s="295">
        <f t="shared" si="23"/>
        <v>0</v>
      </c>
      <c r="AK11" s="384">
        <f t="shared" si="23"/>
        <v>0.9</v>
      </c>
      <c r="AL11" s="380">
        <v>1</v>
      </c>
      <c r="AM11" s="381">
        <v>0</v>
      </c>
      <c r="AN11" s="382">
        <v>1</v>
      </c>
      <c r="AO11" s="380">
        <v>0</v>
      </c>
      <c r="AP11" s="381">
        <v>0</v>
      </c>
      <c r="AQ11" s="383">
        <v>0</v>
      </c>
      <c r="AR11" s="294">
        <f t="shared" si="25"/>
        <v>1</v>
      </c>
      <c r="AS11" s="295">
        <f t="shared" si="25"/>
        <v>0</v>
      </c>
      <c r="AT11" s="385">
        <f t="shared" si="25"/>
        <v>1</v>
      </c>
      <c r="AU11" s="380">
        <v>2</v>
      </c>
      <c r="AV11" s="381">
        <v>0</v>
      </c>
      <c r="AW11" s="382">
        <v>2</v>
      </c>
      <c r="AX11" s="380">
        <v>0</v>
      </c>
      <c r="AY11" s="381">
        <v>0</v>
      </c>
      <c r="AZ11" s="383">
        <v>0</v>
      </c>
      <c r="BA11" s="297">
        <f t="shared" si="27"/>
        <v>2</v>
      </c>
      <c r="BB11" s="295">
        <f t="shared" si="27"/>
        <v>0</v>
      </c>
      <c r="BC11" s="384">
        <f t="shared" si="27"/>
        <v>2</v>
      </c>
      <c r="BD11" s="340" t="e">
        <f>IF(#REF!=0,0,N11/#REF!)</f>
        <v>#REF!</v>
      </c>
      <c r="BE11" s="342" t="e">
        <f>#REF!-BD11</f>
        <v>#REF!</v>
      </c>
      <c r="BF11" s="195">
        <f t="shared" si="28"/>
        <v>0</v>
      </c>
      <c r="BG11" s="340">
        <f t="shared" si="29"/>
        <v>0</v>
      </c>
      <c r="BH11" s="342">
        <f t="shared" si="30"/>
        <v>0</v>
      </c>
      <c r="BI11" s="297">
        <f t="shared" si="31"/>
        <v>0.18803418803418803</v>
      </c>
      <c r="BJ11" s="295">
        <f t="shared" si="32"/>
        <v>6.7073170731707321E-2</v>
      </c>
      <c r="BK11" s="384">
        <f t="shared" si="33"/>
        <v>0.12096101730248071</v>
      </c>
      <c r="BL11" s="386" t="s">
        <v>12</v>
      </c>
      <c r="BM11" s="380">
        <v>10</v>
      </c>
      <c r="BN11" s="381">
        <v>0</v>
      </c>
      <c r="BO11" s="382">
        <v>10</v>
      </c>
      <c r="BP11" s="380">
        <v>5</v>
      </c>
      <c r="BQ11" s="381">
        <v>0</v>
      </c>
      <c r="BR11" s="383">
        <v>5</v>
      </c>
      <c r="BS11" s="294">
        <f t="shared" si="35"/>
        <v>1</v>
      </c>
      <c r="BT11" s="295">
        <f t="shared" si="35"/>
        <v>0</v>
      </c>
      <c r="BU11" s="384">
        <f t="shared" si="35"/>
        <v>1</v>
      </c>
      <c r="BV11" s="380">
        <v>3</v>
      </c>
      <c r="BW11" s="381">
        <v>0</v>
      </c>
      <c r="BX11" s="382">
        <v>3</v>
      </c>
      <c r="BY11" s="380">
        <v>3</v>
      </c>
      <c r="BZ11" s="382">
        <v>0</v>
      </c>
      <c r="CA11" s="383">
        <v>3</v>
      </c>
      <c r="CB11" s="294">
        <f t="shared" si="37"/>
        <v>0</v>
      </c>
      <c r="CC11" s="295">
        <f t="shared" si="37"/>
        <v>0</v>
      </c>
      <c r="CD11" s="384">
        <f t="shared" si="37"/>
        <v>0</v>
      </c>
      <c r="CE11" s="380">
        <v>10</v>
      </c>
      <c r="CF11" s="381">
        <v>0</v>
      </c>
      <c r="CG11" s="382">
        <v>10</v>
      </c>
      <c r="CH11" s="380">
        <v>5</v>
      </c>
      <c r="CI11" s="381">
        <v>0</v>
      </c>
      <c r="CJ11" s="383">
        <v>6</v>
      </c>
      <c r="CK11" s="294">
        <f t="shared" si="39"/>
        <v>1</v>
      </c>
      <c r="CL11" s="295">
        <f t="shared" si="39"/>
        <v>0</v>
      </c>
      <c r="CM11" s="384">
        <f t="shared" si="39"/>
        <v>0.66666666666666652</v>
      </c>
      <c r="CN11" s="380">
        <v>2</v>
      </c>
      <c r="CO11" s="387">
        <v>0</v>
      </c>
      <c r="CP11" s="388">
        <v>2</v>
      </c>
      <c r="CQ11" s="389">
        <v>1</v>
      </c>
      <c r="CR11" s="387">
        <v>0</v>
      </c>
      <c r="CS11" s="390">
        <v>1</v>
      </c>
      <c r="CT11" s="95">
        <f t="shared" si="41"/>
        <v>1</v>
      </c>
      <c r="CU11" s="96">
        <f t="shared" si="41"/>
        <v>0</v>
      </c>
      <c r="CV11" s="391">
        <f t="shared" si="41"/>
        <v>1</v>
      </c>
      <c r="CW11" s="389">
        <v>0</v>
      </c>
      <c r="CX11" s="387">
        <v>0</v>
      </c>
      <c r="CY11" s="388">
        <v>0</v>
      </c>
      <c r="CZ11" s="389">
        <v>0</v>
      </c>
      <c r="DA11" s="387">
        <v>0</v>
      </c>
      <c r="DB11" s="390">
        <v>0</v>
      </c>
      <c r="DC11" s="95">
        <f t="shared" si="43"/>
        <v>0</v>
      </c>
      <c r="DD11" s="96">
        <f t="shared" si="43"/>
        <v>0</v>
      </c>
      <c r="DE11" s="391">
        <f t="shared" si="43"/>
        <v>0</v>
      </c>
      <c r="DF11" s="243" t="s">
        <v>12</v>
      </c>
      <c r="DG11" s="389">
        <v>0</v>
      </c>
      <c r="DH11" s="387">
        <v>0</v>
      </c>
      <c r="DI11" s="388">
        <v>0</v>
      </c>
      <c r="DJ11" s="389">
        <v>0</v>
      </c>
      <c r="DK11" s="387">
        <v>0</v>
      </c>
      <c r="DL11" s="390">
        <v>0</v>
      </c>
      <c r="DM11" s="95">
        <f t="shared" si="45"/>
        <v>0</v>
      </c>
      <c r="DN11" s="96">
        <f t="shared" si="45"/>
        <v>0</v>
      </c>
      <c r="DO11" s="97">
        <f t="shared" si="45"/>
        <v>0</v>
      </c>
      <c r="DP11" s="389">
        <v>0</v>
      </c>
      <c r="DQ11" s="387">
        <v>0</v>
      </c>
      <c r="DR11" s="388">
        <v>0</v>
      </c>
      <c r="DS11" s="389">
        <v>0</v>
      </c>
      <c r="DT11" s="387">
        <v>0</v>
      </c>
      <c r="DU11" s="390">
        <v>0</v>
      </c>
      <c r="DV11" s="392">
        <f t="shared" si="47"/>
        <v>0</v>
      </c>
      <c r="DW11" s="96">
        <f t="shared" si="47"/>
        <v>0</v>
      </c>
      <c r="DX11" s="391">
        <f t="shared" si="47"/>
        <v>0</v>
      </c>
      <c r="DY11" s="389">
        <v>7</v>
      </c>
      <c r="DZ11" s="387">
        <v>0</v>
      </c>
      <c r="EA11" s="388">
        <v>7</v>
      </c>
      <c r="EB11" s="389">
        <v>5</v>
      </c>
      <c r="EC11" s="387">
        <v>0</v>
      </c>
      <c r="ED11" s="390">
        <v>5</v>
      </c>
      <c r="EE11" s="389">
        <v>7</v>
      </c>
      <c r="EF11" s="387">
        <v>0</v>
      </c>
      <c r="EG11" s="388">
        <v>7</v>
      </c>
      <c r="EH11" s="389">
        <v>3</v>
      </c>
      <c r="EI11" s="387">
        <v>0</v>
      </c>
      <c r="EJ11" s="390">
        <v>3</v>
      </c>
      <c r="EK11" s="393">
        <v>5</v>
      </c>
      <c r="EL11" s="394">
        <v>6</v>
      </c>
      <c r="EM11" s="394">
        <v>1</v>
      </c>
      <c r="EN11" s="394">
        <v>3</v>
      </c>
      <c r="EO11" s="394">
        <v>3</v>
      </c>
      <c r="EP11" s="394">
        <v>1</v>
      </c>
      <c r="EQ11" s="395">
        <v>3</v>
      </c>
      <c r="ER11" s="389">
        <v>25</v>
      </c>
      <c r="ES11" s="387">
        <v>0</v>
      </c>
      <c r="ET11" s="388">
        <v>25</v>
      </c>
      <c r="EU11" s="389">
        <v>19</v>
      </c>
      <c r="EV11" s="387">
        <v>0</v>
      </c>
      <c r="EW11" s="390">
        <v>22</v>
      </c>
      <c r="EX11" s="265">
        <f t="shared" si="50"/>
        <v>0.3157894736842104</v>
      </c>
      <c r="EY11" s="266">
        <f t="shared" si="50"/>
        <v>0</v>
      </c>
      <c r="EZ11" s="267">
        <f t="shared" si="50"/>
        <v>0.13636363636363641</v>
      </c>
      <c r="FA11"/>
    </row>
    <row r="12" spans="1:157" ht="28.5" customHeight="1" x14ac:dyDescent="0.35">
      <c r="A12" s="258" t="s">
        <v>13</v>
      </c>
      <c r="B12" s="244">
        <v>98</v>
      </c>
      <c r="C12" s="93">
        <v>0</v>
      </c>
      <c r="D12" s="94">
        <v>116</v>
      </c>
      <c r="E12" s="244">
        <v>88</v>
      </c>
      <c r="F12" s="245">
        <v>1</v>
      </c>
      <c r="G12" s="94">
        <v>106</v>
      </c>
      <c r="H12" s="377">
        <f t="shared" si="17"/>
        <v>0.11363636363636359</v>
      </c>
      <c r="I12" s="378">
        <f t="shared" si="17"/>
        <v>-1</v>
      </c>
      <c r="J12" s="379">
        <f t="shared" si="17"/>
        <v>9.4339622641509496E-2</v>
      </c>
      <c r="K12" s="380">
        <v>12</v>
      </c>
      <c r="L12" s="381">
        <v>0</v>
      </c>
      <c r="M12" s="382">
        <v>12</v>
      </c>
      <c r="N12" s="380">
        <v>10</v>
      </c>
      <c r="O12" s="381">
        <v>0</v>
      </c>
      <c r="P12" s="383">
        <v>11</v>
      </c>
      <c r="Q12" s="294">
        <f t="shared" si="19"/>
        <v>0.2</v>
      </c>
      <c r="R12" s="295">
        <f t="shared" si="19"/>
        <v>0</v>
      </c>
      <c r="S12" s="384">
        <f t="shared" si="19"/>
        <v>9.0909090909090939E-2</v>
      </c>
      <c r="T12" s="380">
        <v>4</v>
      </c>
      <c r="U12" s="381">
        <v>0</v>
      </c>
      <c r="V12" s="382">
        <v>4</v>
      </c>
      <c r="W12" s="380">
        <v>1</v>
      </c>
      <c r="X12" s="381">
        <v>0</v>
      </c>
      <c r="Y12" s="383">
        <v>1</v>
      </c>
      <c r="Z12" s="294">
        <f t="shared" si="21"/>
        <v>3</v>
      </c>
      <c r="AA12" s="295">
        <f t="shared" si="21"/>
        <v>0</v>
      </c>
      <c r="AB12" s="384">
        <f t="shared" si="21"/>
        <v>3</v>
      </c>
      <c r="AC12" s="380">
        <v>8</v>
      </c>
      <c r="AD12" s="381">
        <v>0</v>
      </c>
      <c r="AE12" s="382">
        <v>8</v>
      </c>
      <c r="AF12" s="380">
        <v>9</v>
      </c>
      <c r="AG12" s="381">
        <v>0</v>
      </c>
      <c r="AH12" s="383">
        <v>10</v>
      </c>
      <c r="AI12" s="294">
        <f t="shared" si="23"/>
        <v>-0.11111111111111115</v>
      </c>
      <c r="AJ12" s="295">
        <f t="shared" si="23"/>
        <v>0</v>
      </c>
      <c r="AK12" s="384">
        <f t="shared" si="23"/>
        <v>-0.2</v>
      </c>
      <c r="AL12" s="380">
        <v>0</v>
      </c>
      <c r="AM12" s="381">
        <v>0</v>
      </c>
      <c r="AN12" s="382">
        <v>0</v>
      </c>
      <c r="AO12" s="380">
        <v>0</v>
      </c>
      <c r="AP12" s="381">
        <v>0</v>
      </c>
      <c r="AQ12" s="383">
        <v>0</v>
      </c>
      <c r="AR12" s="294">
        <f t="shared" si="25"/>
        <v>0</v>
      </c>
      <c r="AS12" s="295">
        <f t="shared" si="25"/>
        <v>0</v>
      </c>
      <c r="AT12" s="385">
        <f t="shared" si="25"/>
        <v>0</v>
      </c>
      <c r="AU12" s="380">
        <v>0</v>
      </c>
      <c r="AV12" s="381">
        <v>0</v>
      </c>
      <c r="AW12" s="382">
        <v>0</v>
      </c>
      <c r="AX12" s="380">
        <v>0</v>
      </c>
      <c r="AY12" s="381">
        <v>0</v>
      </c>
      <c r="AZ12" s="383">
        <v>0</v>
      </c>
      <c r="BA12" s="297">
        <f t="shared" si="27"/>
        <v>0</v>
      </c>
      <c r="BB12" s="295">
        <f t="shared" si="27"/>
        <v>0</v>
      </c>
      <c r="BC12" s="384">
        <f t="shared" si="27"/>
        <v>0</v>
      </c>
      <c r="BD12" s="340" t="e">
        <f>IF(#REF!=0,0,N12/#REF!)</f>
        <v>#REF!</v>
      </c>
      <c r="BE12" s="342" t="e">
        <f>#REF!-BD12</f>
        <v>#REF!</v>
      </c>
      <c r="BF12" s="195">
        <f t="shared" si="28"/>
        <v>0</v>
      </c>
      <c r="BG12" s="340">
        <f t="shared" si="29"/>
        <v>0</v>
      </c>
      <c r="BH12" s="342">
        <f t="shared" si="30"/>
        <v>0</v>
      </c>
      <c r="BI12" s="297">
        <f t="shared" si="31"/>
        <v>0.12244897959183673</v>
      </c>
      <c r="BJ12" s="295">
        <f t="shared" si="32"/>
        <v>0.11363636363636363</v>
      </c>
      <c r="BK12" s="384">
        <f t="shared" si="33"/>
        <v>8.8126159554730993E-3</v>
      </c>
      <c r="BL12" s="386" t="s">
        <v>13</v>
      </c>
      <c r="BM12" s="380">
        <v>7</v>
      </c>
      <c r="BN12" s="381">
        <v>0</v>
      </c>
      <c r="BO12" s="382">
        <v>7</v>
      </c>
      <c r="BP12" s="380">
        <v>4</v>
      </c>
      <c r="BQ12" s="381">
        <v>0</v>
      </c>
      <c r="BR12" s="383">
        <v>4</v>
      </c>
      <c r="BS12" s="294">
        <f t="shared" si="35"/>
        <v>0.75</v>
      </c>
      <c r="BT12" s="295">
        <f t="shared" si="35"/>
        <v>0</v>
      </c>
      <c r="BU12" s="384">
        <f t="shared" si="35"/>
        <v>0.75</v>
      </c>
      <c r="BV12" s="380">
        <v>3</v>
      </c>
      <c r="BW12" s="381">
        <v>0</v>
      </c>
      <c r="BX12" s="382">
        <v>3</v>
      </c>
      <c r="BY12" s="380">
        <v>1</v>
      </c>
      <c r="BZ12" s="382">
        <v>0</v>
      </c>
      <c r="CA12" s="383">
        <v>1</v>
      </c>
      <c r="CB12" s="294">
        <f t="shared" si="37"/>
        <v>2</v>
      </c>
      <c r="CC12" s="295">
        <f t="shared" si="37"/>
        <v>0</v>
      </c>
      <c r="CD12" s="384">
        <f t="shared" si="37"/>
        <v>2</v>
      </c>
      <c r="CE12" s="380">
        <v>4</v>
      </c>
      <c r="CF12" s="381">
        <v>0</v>
      </c>
      <c r="CG12" s="382">
        <v>4</v>
      </c>
      <c r="CH12" s="380">
        <v>6</v>
      </c>
      <c r="CI12" s="381">
        <v>0</v>
      </c>
      <c r="CJ12" s="383">
        <v>7</v>
      </c>
      <c r="CK12" s="294">
        <f t="shared" si="39"/>
        <v>-0.33333333333333326</v>
      </c>
      <c r="CL12" s="295">
        <f t="shared" si="39"/>
        <v>0</v>
      </c>
      <c r="CM12" s="384">
        <f t="shared" si="39"/>
        <v>-0.42857142857142855</v>
      </c>
      <c r="CN12" s="380">
        <v>1</v>
      </c>
      <c r="CO12" s="387">
        <v>0</v>
      </c>
      <c r="CP12" s="388">
        <v>1</v>
      </c>
      <c r="CQ12" s="389">
        <v>0</v>
      </c>
      <c r="CR12" s="387">
        <v>0</v>
      </c>
      <c r="CS12" s="390">
        <v>0</v>
      </c>
      <c r="CT12" s="396">
        <f t="shared" si="41"/>
        <v>1</v>
      </c>
      <c r="CU12" s="397">
        <f t="shared" si="41"/>
        <v>0</v>
      </c>
      <c r="CV12" s="398">
        <f t="shared" si="41"/>
        <v>1</v>
      </c>
      <c r="CW12" s="389">
        <v>0</v>
      </c>
      <c r="CX12" s="387">
        <v>0</v>
      </c>
      <c r="CY12" s="388">
        <v>0</v>
      </c>
      <c r="CZ12" s="389">
        <v>0</v>
      </c>
      <c r="DA12" s="387">
        <v>0</v>
      </c>
      <c r="DB12" s="390">
        <v>0</v>
      </c>
      <c r="DC12" s="95">
        <f t="shared" si="43"/>
        <v>0</v>
      </c>
      <c r="DD12" s="96">
        <f t="shared" si="43"/>
        <v>0</v>
      </c>
      <c r="DE12" s="391">
        <f t="shared" si="43"/>
        <v>0</v>
      </c>
      <c r="DF12" s="243" t="s">
        <v>13</v>
      </c>
      <c r="DG12" s="389">
        <v>0</v>
      </c>
      <c r="DH12" s="387">
        <v>0</v>
      </c>
      <c r="DI12" s="388">
        <v>0</v>
      </c>
      <c r="DJ12" s="389">
        <v>0</v>
      </c>
      <c r="DK12" s="387">
        <v>0</v>
      </c>
      <c r="DL12" s="390">
        <v>0</v>
      </c>
      <c r="DM12" s="95">
        <f t="shared" si="45"/>
        <v>0</v>
      </c>
      <c r="DN12" s="96">
        <f t="shared" si="45"/>
        <v>0</v>
      </c>
      <c r="DO12" s="97">
        <f t="shared" si="45"/>
        <v>0</v>
      </c>
      <c r="DP12" s="389">
        <v>0</v>
      </c>
      <c r="DQ12" s="387">
        <v>0</v>
      </c>
      <c r="DR12" s="388">
        <v>0</v>
      </c>
      <c r="DS12" s="389">
        <v>0</v>
      </c>
      <c r="DT12" s="387">
        <v>0</v>
      </c>
      <c r="DU12" s="390">
        <v>0</v>
      </c>
      <c r="DV12" s="392">
        <f t="shared" si="47"/>
        <v>0</v>
      </c>
      <c r="DW12" s="96">
        <f t="shared" si="47"/>
        <v>0</v>
      </c>
      <c r="DX12" s="391">
        <f t="shared" si="47"/>
        <v>0</v>
      </c>
      <c r="DY12" s="389">
        <v>2</v>
      </c>
      <c r="DZ12" s="387">
        <v>0</v>
      </c>
      <c r="EA12" s="388">
        <v>2</v>
      </c>
      <c r="EB12" s="389">
        <v>4</v>
      </c>
      <c r="EC12" s="387">
        <v>0</v>
      </c>
      <c r="ED12" s="390">
        <v>4</v>
      </c>
      <c r="EE12" s="389">
        <v>3</v>
      </c>
      <c r="EF12" s="387">
        <v>0</v>
      </c>
      <c r="EG12" s="388">
        <v>3</v>
      </c>
      <c r="EH12" s="389">
        <v>3</v>
      </c>
      <c r="EI12" s="387">
        <v>0</v>
      </c>
      <c r="EJ12" s="390">
        <v>3</v>
      </c>
      <c r="EK12" s="393">
        <v>4</v>
      </c>
      <c r="EL12" s="394">
        <v>0</v>
      </c>
      <c r="EM12" s="394">
        <v>2</v>
      </c>
      <c r="EN12" s="394">
        <v>4</v>
      </c>
      <c r="EO12" s="394">
        <v>2</v>
      </c>
      <c r="EP12" s="394">
        <v>0</v>
      </c>
      <c r="EQ12" s="395">
        <v>0</v>
      </c>
      <c r="ER12" s="389">
        <v>15</v>
      </c>
      <c r="ES12" s="387">
        <v>0</v>
      </c>
      <c r="ET12" s="388">
        <v>15</v>
      </c>
      <c r="EU12" s="389">
        <v>13</v>
      </c>
      <c r="EV12" s="387">
        <v>0</v>
      </c>
      <c r="EW12" s="390">
        <v>15</v>
      </c>
      <c r="EX12" s="265">
        <f t="shared" si="50"/>
        <v>0.15384615384615385</v>
      </c>
      <c r="EY12" s="266">
        <f t="shared" si="50"/>
        <v>0</v>
      </c>
      <c r="EZ12" s="267">
        <f t="shared" si="50"/>
        <v>0</v>
      </c>
    </row>
    <row r="13" spans="1:157" ht="28.5" customHeight="1" thickBot="1" x14ac:dyDescent="0.4">
      <c r="A13" s="283" t="s">
        <v>14</v>
      </c>
      <c r="B13" s="269">
        <v>232</v>
      </c>
      <c r="C13" s="99">
        <v>6</v>
      </c>
      <c r="D13" s="100">
        <v>281</v>
      </c>
      <c r="E13" s="269">
        <v>233</v>
      </c>
      <c r="F13" s="270">
        <v>2</v>
      </c>
      <c r="G13" s="100">
        <v>306</v>
      </c>
      <c r="H13" s="399">
        <f t="shared" si="17"/>
        <v>-4.2918454935622205E-3</v>
      </c>
      <c r="I13" s="400">
        <f t="shared" si="17"/>
        <v>2</v>
      </c>
      <c r="J13" s="401">
        <f t="shared" si="17"/>
        <v>-8.1699346405228829E-2</v>
      </c>
      <c r="K13" s="402">
        <v>27</v>
      </c>
      <c r="L13" s="403">
        <v>0</v>
      </c>
      <c r="M13" s="404">
        <v>28</v>
      </c>
      <c r="N13" s="402">
        <v>27</v>
      </c>
      <c r="O13" s="403">
        <v>0</v>
      </c>
      <c r="P13" s="405">
        <v>27</v>
      </c>
      <c r="Q13" s="299">
        <f t="shared" si="19"/>
        <v>0</v>
      </c>
      <c r="R13" s="300">
        <f t="shared" si="19"/>
        <v>0</v>
      </c>
      <c r="S13" s="406">
        <f t="shared" si="19"/>
        <v>3.7037037037037097E-2</v>
      </c>
      <c r="T13" s="402">
        <v>5</v>
      </c>
      <c r="U13" s="403">
        <v>0</v>
      </c>
      <c r="V13" s="404">
        <v>6</v>
      </c>
      <c r="W13" s="402">
        <v>5</v>
      </c>
      <c r="X13" s="403">
        <v>0</v>
      </c>
      <c r="Y13" s="405">
        <v>5</v>
      </c>
      <c r="Z13" s="299">
        <f t="shared" si="21"/>
        <v>0</v>
      </c>
      <c r="AA13" s="300">
        <f t="shared" si="21"/>
        <v>0</v>
      </c>
      <c r="AB13" s="406">
        <f t="shared" si="21"/>
        <v>0.2</v>
      </c>
      <c r="AC13" s="402">
        <v>23</v>
      </c>
      <c r="AD13" s="403">
        <v>0</v>
      </c>
      <c r="AE13" s="404">
        <v>23</v>
      </c>
      <c r="AF13" s="402">
        <v>25</v>
      </c>
      <c r="AG13" s="403">
        <v>0</v>
      </c>
      <c r="AH13" s="405">
        <v>25</v>
      </c>
      <c r="AI13" s="299">
        <f t="shared" si="23"/>
        <v>-0.08</v>
      </c>
      <c r="AJ13" s="300">
        <f t="shared" si="23"/>
        <v>0</v>
      </c>
      <c r="AK13" s="406">
        <f t="shared" si="23"/>
        <v>-0.08</v>
      </c>
      <c r="AL13" s="402">
        <v>1</v>
      </c>
      <c r="AM13" s="403">
        <v>0</v>
      </c>
      <c r="AN13" s="404">
        <v>1</v>
      </c>
      <c r="AO13" s="402">
        <v>1</v>
      </c>
      <c r="AP13" s="403">
        <v>0</v>
      </c>
      <c r="AQ13" s="405">
        <v>1</v>
      </c>
      <c r="AR13" s="299">
        <f t="shared" si="25"/>
        <v>0</v>
      </c>
      <c r="AS13" s="300">
        <f t="shared" si="25"/>
        <v>0</v>
      </c>
      <c r="AT13" s="407">
        <f t="shared" si="25"/>
        <v>0</v>
      </c>
      <c r="AU13" s="402">
        <v>0</v>
      </c>
      <c r="AV13" s="403">
        <v>0</v>
      </c>
      <c r="AW13" s="404">
        <v>0</v>
      </c>
      <c r="AX13" s="402">
        <v>2</v>
      </c>
      <c r="AY13" s="403">
        <v>0</v>
      </c>
      <c r="AZ13" s="405">
        <v>2</v>
      </c>
      <c r="BA13" s="302">
        <f t="shared" si="27"/>
        <v>-1</v>
      </c>
      <c r="BB13" s="300">
        <f t="shared" si="27"/>
        <v>0</v>
      </c>
      <c r="BC13" s="406">
        <f t="shared" si="27"/>
        <v>-1</v>
      </c>
      <c r="BD13" s="354" t="e">
        <f>IF(#REF!=0,0,N13/#REF!)</f>
        <v>#REF!</v>
      </c>
      <c r="BE13" s="355" t="e">
        <f>#REF!-BD13</f>
        <v>#REF!</v>
      </c>
      <c r="BF13" s="210">
        <f t="shared" si="28"/>
        <v>0</v>
      </c>
      <c r="BG13" s="354">
        <f t="shared" si="29"/>
        <v>0</v>
      </c>
      <c r="BH13" s="355">
        <f t="shared" si="30"/>
        <v>0</v>
      </c>
      <c r="BI13" s="302">
        <f t="shared" si="31"/>
        <v>0.11637931034482758</v>
      </c>
      <c r="BJ13" s="300">
        <f t="shared" si="32"/>
        <v>0.11587982832618025</v>
      </c>
      <c r="BK13" s="406">
        <f t="shared" si="33"/>
        <v>4.9948201864732922E-4</v>
      </c>
      <c r="BL13" s="356" t="s">
        <v>14</v>
      </c>
      <c r="BM13" s="402">
        <v>15</v>
      </c>
      <c r="BN13" s="403">
        <v>0</v>
      </c>
      <c r="BO13" s="404">
        <v>16</v>
      </c>
      <c r="BP13" s="402">
        <v>12</v>
      </c>
      <c r="BQ13" s="403">
        <v>0</v>
      </c>
      <c r="BR13" s="405">
        <v>12</v>
      </c>
      <c r="BS13" s="299">
        <f t="shared" si="35"/>
        <v>0.25</v>
      </c>
      <c r="BT13" s="300">
        <f t="shared" si="35"/>
        <v>0</v>
      </c>
      <c r="BU13" s="406">
        <f t="shared" si="35"/>
        <v>0.33333333333333343</v>
      </c>
      <c r="BV13" s="402">
        <v>2</v>
      </c>
      <c r="BW13" s="403">
        <v>0</v>
      </c>
      <c r="BX13" s="404">
        <v>3</v>
      </c>
      <c r="BY13" s="402">
        <v>3</v>
      </c>
      <c r="BZ13" s="404">
        <v>0</v>
      </c>
      <c r="CA13" s="405">
        <v>3</v>
      </c>
      <c r="CB13" s="299">
        <f t="shared" si="37"/>
        <v>-0.33333333333333326</v>
      </c>
      <c r="CC13" s="300">
        <f t="shared" si="37"/>
        <v>0</v>
      </c>
      <c r="CD13" s="406">
        <f t="shared" si="37"/>
        <v>0</v>
      </c>
      <c r="CE13" s="402">
        <v>10</v>
      </c>
      <c r="CF13" s="403">
        <v>0</v>
      </c>
      <c r="CG13" s="404">
        <v>10</v>
      </c>
      <c r="CH13" s="402">
        <v>13</v>
      </c>
      <c r="CI13" s="403">
        <v>0</v>
      </c>
      <c r="CJ13" s="405">
        <v>13</v>
      </c>
      <c r="CK13" s="299">
        <f t="shared" si="39"/>
        <v>-0.23076923076923081</v>
      </c>
      <c r="CL13" s="300">
        <f t="shared" si="39"/>
        <v>0</v>
      </c>
      <c r="CM13" s="406">
        <f t="shared" si="39"/>
        <v>-0.23076923076923081</v>
      </c>
      <c r="CN13" s="402">
        <v>2</v>
      </c>
      <c r="CO13" s="408">
        <v>0</v>
      </c>
      <c r="CP13" s="409">
        <v>2</v>
      </c>
      <c r="CQ13" s="410">
        <v>2</v>
      </c>
      <c r="CR13" s="408">
        <v>0</v>
      </c>
      <c r="CS13" s="411">
        <v>2</v>
      </c>
      <c r="CT13" s="412">
        <f t="shared" si="41"/>
        <v>0</v>
      </c>
      <c r="CU13" s="413">
        <f t="shared" si="41"/>
        <v>0</v>
      </c>
      <c r="CV13" s="414">
        <f t="shared" si="41"/>
        <v>0</v>
      </c>
      <c r="CW13" s="410">
        <v>0</v>
      </c>
      <c r="CX13" s="408">
        <v>0</v>
      </c>
      <c r="CY13" s="409">
        <v>0</v>
      </c>
      <c r="CZ13" s="410">
        <v>0</v>
      </c>
      <c r="DA13" s="408">
        <v>0</v>
      </c>
      <c r="DB13" s="411">
        <v>0</v>
      </c>
      <c r="DC13" s="101">
        <f t="shared" si="43"/>
        <v>0</v>
      </c>
      <c r="DD13" s="102">
        <f t="shared" si="43"/>
        <v>0</v>
      </c>
      <c r="DE13" s="415">
        <f t="shared" si="43"/>
        <v>0</v>
      </c>
      <c r="DF13" s="268" t="s">
        <v>14</v>
      </c>
      <c r="DG13" s="410">
        <v>0</v>
      </c>
      <c r="DH13" s="408">
        <v>0</v>
      </c>
      <c r="DI13" s="409">
        <v>0</v>
      </c>
      <c r="DJ13" s="410">
        <v>0</v>
      </c>
      <c r="DK13" s="408">
        <v>0</v>
      </c>
      <c r="DL13" s="411">
        <v>0</v>
      </c>
      <c r="DM13" s="101">
        <f t="shared" si="45"/>
        <v>0</v>
      </c>
      <c r="DN13" s="102">
        <f t="shared" si="45"/>
        <v>0</v>
      </c>
      <c r="DO13" s="103">
        <f t="shared" si="45"/>
        <v>0</v>
      </c>
      <c r="DP13" s="410">
        <v>0</v>
      </c>
      <c r="DQ13" s="408">
        <v>0</v>
      </c>
      <c r="DR13" s="409">
        <v>0</v>
      </c>
      <c r="DS13" s="410">
        <v>0</v>
      </c>
      <c r="DT13" s="408">
        <v>0</v>
      </c>
      <c r="DU13" s="411">
        <v>0</v>
      </c>
      <c r="DV13" s="416">
        <f t="shared" si="47"/>
        <v>0</v>
      </c>
      <c r="DW13" s="102">
        <f t="shared" si="47"/>
        <v>0</v>
      </c>
      <c r="DX13" s="415">
        <f t="shared" si="47"/>
        <v>0</v>
      </c>
      <c r="DY13" s="410">
        <v>6</v>
      </c>
      <c r="DZ13" s="408">
        <v>0</v>
      </c>
      <c r="EA13" s="409">
        <v>6</v>
      </c>
      <c r="EB13" s="410">
        <v>5</v>
      </c>
      <c r="EC13" s="408">
        <v>0</v>
      </c>
      <c r="ED13" s="411">
        <v>6</v>
      </c>
      <c r="EE13" s="410">
        <v>11</v>
      </c>
      <c r="EF13" s="408">
        <v>0</v>
      </c>
      <c r="EG13" s="409">
        <v>11</v>
      </c>
      <c r="EH13" s="410">
        <v>5</v>
      </c>
      <c r="EI13" s="408">
        <v>0</v>
      </c>
      <c r="EJ13" s="411">
        <v>5</v>
      </c>
      <c r="EK13" s="417">
        <v>5</v>
      </c>
      <c r="EL13" s="418">
        <v>7</v>
      </c>
      <c r="EM13" s="418">
        <v>3</v>
      </c>
      <c r="EN13" s="418">
        <v>3</v>
      </c>
      <c r="EO13" s="418">
        <v>4</v>
      </c>
      <c r="EP13" s="418">
        <v>5</v>
      </c>
      <c r="EQ13" s="419">
        <v>0</v>
      </c>
      <c r="ER13" s="410">
        <v>32</v>
      </c>
      <c r="ES13" s="408">
        <v>0</v>
      </c>
      <c r="ET13" s="409">
        <v>33</v>
      </c>
      <c r="EU13" s="410">
        <v>34</v>
      </c>
      <c r="EV13" s="408">
        <v>0</v>
      </c>
      <c r="EW13" s="411">
        <v>34</v>
      </c>
      <c r="EX13" s="290">
        <f t="shared" si="50"/>
        <v>-5.8823529411764636E-2</v>
      </c>
      <c r="EY13" s="291">
        <f t="shared" si="50"/>
        <v>0</v>
      </c>
      <c r="EZ13" s="292">
        <f t="shared" si="50"/>
        <v>-2.9411764705882318E-2</v>
      </c>
    </row>
    <row r="14" spans="1:157" ht="28.5" customHeight="1" x14ac:dyDescent="0.35"/>
    <row r="15" spans="1:157" ht="28.5" customHeight="1" x14ac:dyDescent="0.35">
      <c r="EB15" s="305"/>
      <c r="EC15" s="305"/>
      <c r="EH15" s="305"/>
      <c r="EI15" s="305"/>
    </row>
    <row r="16" spans="1:157" ht="28.5" customHeight="1" x14ac:dyDescent="0.35">
      <c r="EB16" s="305"/>
      <c r="EC16" s="305"/>
      <c r="EH16" s="305"/>
      <c r="EI16" s="305"/>
    </row>
    <row r="17" spans="11:139" ht="28.5" customHeight="1" x14ac:dyDescent="0.35">
      <c r="N17" s="424"/>
      <c r="EB17" s="305"/>
      <c r="EC17" s="305"/>
      <c r="EH17" s="305"/>
      <c r="EI17" s="305"/>
    </row>
    <row r="18" spans="11:139" ht="28.5" customHeight="1" x14ac:dyDescent="0.35">
      <c r="K18" s="425"/>
      <c r="L18" s="425"/>
      <c r="M18" s="425"/>
      <c r="N18" s="425"/>
      <c r="O18" s="425"/>
      <c r="P18" s="425"/>
    </row>
    <row r="19" spans="11:139" ht="28.5" customHeight="1" x14ac:dyDescent="0.35">
      <c r="K19" s="425"/>
      <c r="L19" s="425"/>
      <c r="M19" s="425"/>
      <c r="N19" s="426"/>
      <c r="O19" s="427"/>
      <c r="P19" s="425"/>
    </row>
    <row r="20" spans="11:139" ht="28.5" customHeight="1" x14ac:dyDescent="0.35">
      <c r="K20" s="425"/>
      <c r="L20" s="425"/>
      <c r="M20" s="425"/>
      <c r="N20" s="428"/>
      <c r="O20" s="427"/>
      <c r="P20" s="425"/>
    </row>
    <row r="21" spans="11:139" ht="28.5" customHeight="1" x14ac:dyDescent="0.35">
      <c r="N21" s="429"/>
      <c r="O21" s="430"/>
    </row>
    <row r="22" spans="11:139" ht="28.5" customHeight="1" x14ac:dyDescent="0.35"/>
    <row r="23" spans="11:139" ht="28.5" customHeight="1" x14ac:dyDescent="0.35">
      <c r="N23" s="305"/>
      <c r="O23" s="305"/>
    </row>
    <row r="24" spans="11:139" ht="28.5" customHeight="1" x14ac:dyDescent="0.35">
      <c r="N24" s="305"/>
      <c r="O24" s="305"/>
    </row>
    <row r="25" spans="11:139" ht="28.5" customHeight="1" x14ac:dyDescent="0.35">
      <c r="N25" s="305"/>
      <c r="O25" s="305"/>
    </row>
    <row r="26" spans="11:139" ht="28.5" customHeight="1" x14ac:dyDescent="0.35"/>
    <row r="27" spans="11:139" ht="28.5" customHeight="1" x14ac:dyDescent="0.35"/>
    <row r="28" spans="11:139" ht="28.5" customHeight="1" x14ac:dyDescent="0.35"/>
    <row r="29" spans="11:139" ht="28.5" customHeight="1" x14ac:dyDescent="0.35"/>
    <row r="30" spans="11:139" ht="28.5" customHeight="1" x14ac:dyDescent="0.35"/>
    <row r="31" spans="11:139" ht="28.5" customHeight="1" x14ac:dyDescent="0.35"/>
    <row r="32" spans="11:139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</sheetData>
  <mergeCells count="86">
    <mergeCell ref="A1:EQ1"/>
    <mergeCell ref="A4:BK4"/>
    <mergeCell ref="BL4:DE4"/>
    <mergeCell ref="DF4:EZ4"/>
    <mergeCell ref="A5:A8"/>
    <mergeCell ref="B5:J5"/>
    <mergeCell ref="K5:S6"/>
    <mergeCell ref="T5:AK5"/>
    <mergeCell ref="AL5:AT6"/>
    <mergeCell ref="AU5:BC6"/>
    <mergeCell ref="DY5:EJ5"/>
    <mergeCell ref="EK5:EQ6"/>
    <mergeCell ref="ER5:EZ6"/>
    <mergeCell ref="B6:G6"/>
    <mergeCell ref="H6:J6"/>
    <mergeCell ref="T6:AB6"/>
    <mergeCell ref="AC6:AK6"/>
    <mergeCell ref="BV6:CD6"/>
    <mergeCell ref="DP6:DX6"/>
    <mergeCell ref="DY6:EA7"/>
    <mergeCell ref="CE5:CM6"/>
    <mergeCell ref="CN5:CV6"/>
    <mergeCell ref="CW5:DE6"/>
    <mergeCell ref="DF5:DF8"/>
    <mergeCell ref="DG5:DO6"/>
    <mergeCell ref="DP5:DX5"/>
    <mergeCell ref="AF7:AH7"/>
    <mergeCell ref="EB6:ED7"/>
    <mergeCell ref="EE6:EG7"/>
    <mergeCell ref="EH6:EJ7"/>
    <mergeCell ref="B7:D7"/>
    <mergeCell ref="E7:G7"/>
    <mergeCell ref="H7:H8"/>
    <mergeCell ref="I7:I8"/>
    <mergeCell ref="J7:J8"/>
    <mergeCell ref="K7:M7"/>
    <mergeCell ref="N7:P7"/>
    <mergeCell ref="CE7:CG7"/>
    <mergeCell ref="CH7:CJ7"/>
    <mergeCell ref="CK7:CM7"/>
    <mergeCell ref="CN7:CP7"/>
    <mergeCell ref="BD5:BE7"/>
    <mergeCell ref="Q7:S7"/>
    <mergeCell ref="T7:V7"/>
    <mergeCell ref="W7:Y7"/>
    <mergeCell ref="Z7:AB7"/>
    <mergeCell ref="AC7:AE7"/>
    <mergeCell ref="BY7:CA7"/>
    <mergeCell ref="AI7:AK7"/>
    <mergeCell ref="AL7:AN7"/>
    <mergeCell ref="AO7:AQ7"/>
    <mergeCell ref="AR7:AT7"/>
    <mergeCell ref="AU7:AW7"/>
    <mergeCell ref="AX7:AZ7"/>
    <mergeCell ref="BF5:BH7"/>
    <mergeCell ref="BI5:BK7"/>
    <mergeCell ref="BL5:BL8"/>
    <mergeCell ref="BM5:BU6"/>
    <mergeCell ref="BV5:CD5"/>
    <mergeCell ref="CB7:CD7"/>
    <mergeCell ref="BA7:BC7"/>
    <mergeCell ref="BM7:BO7"/>
    <mergeCell ref="BP7:BR7"/>
    <mergeCell ref="BS7:BU7"/>
    <mergeCell ref="BV7:BX7"/>
    <mergeCell ref="EK7:EK8"/>
    <mergeCell ref="CQ7:CS7"/>
    <mergeCell ref="CT7:CV7"/>
    <mergeCell ref="CW7:CY7"/>
    <mergeCell ref="CZ7:DB7"/>
    <mergeCell ref="DC7:DE7"/>
    <mergeCell ref="DG7:DI7"/>
    <mergeCell ref="ER7:ET7"/>
    <mergeCell ref="EU7:EW7"/>
    <mergeCell ref="EX7:EZ7"/>
    <mergeCell ref="EL7:EL8"/>
    <mergeCell ref="EM7:EM8"/>
    <mergeCell ref="EN7:EN8"/>
    <mergeCell ref="EO7:EO8"/>
    <mergeCell ref="EP7:EP8"/>
    <mergeCell ref="EQ7:EQ8"/>
    <mergeCell ref="DJ7:DL7"/>
    <mergeCell ref="DM7:DO7"/>
    <mergeCell ref="DP7:DR7"/>
    <mergeCell ref="DS7:DU7"/>
    <mergeCell ref="DV7:DX7"/>
  </mergeCells>
  <conditionalFormatting sqref="EX10:EZ13 BE10:BE13 DV10:DX13 BS10:BU13 CB10:CD13 CK10:CM13 CT10:CV13 DM10:DO13 DC10:DE13 Q10:S13 Z10:AB13 AI10:AK13 BA10:BC13 AR10:AT13 BH10:BH13 BK10:BK13 EX9">
    <cfRule type="cellIs" dxfId="76" priority="23" stopIfTrue="1" operator="greaterThan">
      <formula>0</formula>
    </cfRule>
    <cfRule type="cellIs" dxfId="75" priority="24" stopIfTrue="1" operator="equal">
      <formula>0</formula>
    </cfRule>
  </conditionalFormatting>
  <conditionalFormatting sqref="BF10:BG13 BM10:DE13 DG10:EZ13 T10:BC13 B10:P13">
    <cfRule type="cellIs" dxfId="74" priority="22" stopIfTrue="1" operator="equal">
      <formula>0</formula>
    </cfRule>
  </conditionalFormatting>
  <conditionalFormatting sqref="EX9:EZ9 CT9:CV9 BE9 DV9:DX9 DM9:DO9 DC9:DE9 BS9:BU9 CB9:CD9 CK9:CM9 AR9:AT9 Q9:S9 Z9:AB9 BA9:BC9 AI9:AK9 BH9 BK9:BK13 H9:J13">
    <cfRule type="cellIs" dxfId="73" priority="21" stopIfTrue="1" operator="greaterThan">
      <formula>0</formula>
    </cfRule>
  </conditionalFormatting>
  <conditionalFormatting sqref="BD10:BD13">
    <cfRule type="cellIs" dxfId="72" priority="18" stopIfTrue="1" operator="greaterThan">
      <formula>#REF!</formula>
    </cfRule>
    <cfRule type="cellIs" dxfId="71" priority="19" stopIfTrue="1" operator="equal">
      <formula>0</formula>
    </cfRule>
  </conditionalFormatting>
  <conditionalFormatting sqref="BS9:BU9 CB9:CD9 CK9:CM9 CT9:CV9 DC9:DE9 DM9:DO9 DV9:DX9 EK9:EQ9 EX9:EZ9 K9:AB9 AI9:AK9 AR9:AT9 BA9:BC9 BM9:BR13 BV9:CA13 CE9:CJ13 CN9:CS13 CW9:DB13 DG9:DL13 DP9:DU13 DY9:EJ13 ER9:EW13 AC9:AH13 AL9:AQ13 AU9:AZ13 B9:J13 BI9:BJ13">
    <cfRule type="cellIs" dxfId="70" priority="16" operator="equal">
      <formula>0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35" orientation="landscape" r:id="rId1"/>
  <headerFooter alignWithMargins="0"/>
  <colBreaks count="2" manualBreakCount="2">
    <brk id="63" min="3" max="44" man="1"/>
    <brk id="109" min="3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K45"/>
  <sheetViews>
    <sheetView showRuler="0" view="pageBreakPreview" zoomScale="40" zoomScaleSheetLayoutView="40" zoomScalePageLayoutView="50" workbookViewId="0">
      <selection activeCell="A14" sqref="A14:HK43"/>
    </sheetView>
  </sheetViews>
  <sheetFormatPr defaultColWidth="6.7109375" defaultRowHeight="20.25" x14ac:dyDescent="0.3"/>
  <cols>
    <col min="1" max="1" width="31.7109375" style="353" customWidth="1"/>
    <col min="2" max="7" width="8.85546875" style="113" customWidth="1"/>
    <col min="8" max="10" width="10.7109375" style="159" customWidth="1"/>
    <col min="11" max="13" width="8.7109375" style="113" customWidth="1"/>
    <col min="14" max="19" width="8.140625" style="159" customWidth="1"/>
    <col min="20" max="22" width="10.28515625" style="159" customWidth="1"/>
    <col min="23" max="28" width="9.5703125" style="159" customWidth="1"/>
    <col min="29" max="29" width="8.42578125" style="159" hidden="1" customWidth="1"/>
    <col min="30" max="30" width="6.7109375" style="159" hidden="1" customWidth="1"/>
    <col min="31" max="31" width="9.42578125" style="159" hidden="1" customWidth="1"/>
    <col min="32" max="32" width="32.85546875" style="433" customWidth="1"/>
    <col min="33" max="33" width="8.140625" style="159" customWidth="1"/>
    <col min="34" max="35" width="6.7109375" style="159" customWidth="1"/>
    <col min="36" max="36" width="7.28515625" style="159" customWidth="1"/>
    <col min="37" max="38" width="6.7109375" style="159" customWidth="1"/>
    <col min="39" max="44" width="9.7109375" style="159" customWidth="1"/>
    <col min="45" max="47" width="8.5703125" style="159" customWidth="1"/>
    <col min="48" max="53" width="6.5703125" style="159" customWidth="1"/>
    <col min="54" max="59" width="9.140625" style="159" customWidth="1"/>
    <col min="60" max="62" width="9.5703125" style="159" customWidth="1"/>
    <col min="63" max="63" width="30.85546875" style="433" customWidth="1"/>
    <col min="64" max="69" width="6.28515625" style="159" customWidth="1"/>
    <col min="70" max="75" width="11.140625" style="159" customWidth="1"/>
    <col min="76" max="77" width="8.28515625" style="159" customWidth="1"/>
    <col min="78" max="78" width="7.5703125" style="159" customWidth="1"/>
    <col min="79" max="80" width="5.7109375" style="159" customWidth="1"/>
    <col min="81" max="81" width="6" style="159" customWidth="1"/>
    <col min="82" max="83" width="5.7109375" style="159" customWidth="1"/>
    <col min="84" max="84" width="6.28515625" style="159" customWidth="1"/>
    <col min="85" max="87" width="10.85546875" style="159" customWidth="1"/>
    <col min="88" max="89" width="9.42578125" style="159" customWidth="1"/>
    <col min="90" max="90" width="11.140625" style="159" customWidth="1"/>
    <col min="91" max="93" width="8.140625" style="159" customWidth="1"/>
    <col min="94" max="94" width="31.42578125" style="433" customWidth="1"/>
    <col min="95" max="95" width="6.28515625" style="433" customWidth="1"/>
    <col min="96" max="98" width="6.28515625" style="159" customWidth="1"/>
    <col min="99" max="100" width="7.140625" style="159" customWidth="1"/>
    <col min="101" max="103" width="10.85546875" style="159" customWidth="1"/>
    <col min="104" max="106" width="8.85546875" style="159" customWidth="1"/>
    <col min="107" max="107" width="8.140625" style="159" customWidth="1"/>
    <col min="108" max="108" width="8.42578125" style="159" customWidth="1"/>
    <col min="109" max="109" width="8.140625" style="159" customWidth="1"/>
    <col min="110" max="115" width="6.28515625" style="159" customWidth="1"/>
    <col min="116" max="118" width="10.85546875" style="159" customWidth="1"/>
    <col min="119" max="124" width="9.28515625" style="159" customWidth="1"/>
    <col min="125" max="125" width="31.5703125" style="595" customWidth="1"/>
    <col min="126" max="127" width="7.7109375" style="433" customWidth="1"/>
    <col min="128" max="128" width="8.28515625" style="159" customWidth="1"/>
    <col min="129" max="130" width="5.42578125" style="159" customWidth="1"/>
    <col min="131" max="131" width="6.7109375" style="159" customWidth="1"/>
    <col min="132" max="132" width="5.42578125" style="159" customWidth="1"/>
    <col min="133" max="133" width="5.42578125" style="433" customWidth="1"/>
    <col min="134" max="134" width="7.7109375" style="159" customWidth="1"/>
    <col min="135" max="135" width="5.42578125" style="159" customWidth="1"/>
    <col min="136" max="136" width="5.42578125" style="433" customWidth="1"/>
    <col min="137" max="137" width="8.7109375" style="159" customWidth="1"/>
    <col min="138" max="138" width="5.42578125" style="159" customWidth="1"/>
    <col min="139" max="139" width="5.42578125" style="433" customWidth="1"/>
    <col min="140" max="140" width="7.85546875" style="159" customWidth="1"/>
    <col min="141" max="141" width="4.85546875" style="159" customWidth="1"/>
    <col min="142" max="142" width="4.85546875" style="433" customWidth="1"/>
    <col min="143" max="144" width="4.85546875" style="159" customWidth="1"/>
    <col min="145" max="145" width="4.85546875" style="433" customWidth="1"/>
    <col min="146" max="147" width="4.85546875" style="159" customWidth="1"/>
    <col min="148" max="148" width="5.42578125" style="433" customWidth="1"/>
    <col min="149" max="149" width="9.140625" style="159" customWidth="1"/>
    <col min="150" max="150" width="5.42578125" style="159" customWidth="1"/>
    <col min="151" max="151" width="5.42578125" style="433" customWidth="1"/>
    <col min="152" max="152" width="8.85546875" style="159" customWidth="1"/>
    <col min="153" max="153" width="6.42578125" style="159" customWidth="1"/>
    <col min="154" max="154" width="6.140625" style="433" customWidth="1"/>
    <col min="155" max="155" width="9" style="159" customWidth="1"/>
    <col min="156" max="156" width="4.85546875" style="159" customWidth="1"/>
    <col min="157" max="157" width="5.42578125" style="433" customWidth="1"/>
    <col min="158" max="158" width="9.140625" style="159" customWidth="1"/>
    <col min="159" max="159" width="4.5703125" style="159" customWidth="1"/>
    <col min="160" max="160" width="4.5703125" style="433" customWidth="1"/>
    <col min="161" max="162" width="4.5703125" style="159" customWidth="1"/>
    <col min="163" max="163" width="4.5703125" style="433" customWidth="1"/>
    <col min="164" max="164" width="4.5703125" style="159" customWidth="1"/>
    <col min="165" max="165" width="5.42578125" style="159" customWidth="1"/>
    <col min="166" max="166" width="4.5703125" style="433" customWidth="1"/>
    <col min="167" max="167" width="8.5703125" style="159" customWidth="1"/>
    <col min="168" max="168" width="33.42578125" style="353" customWidth="1"/>
    <col min="169" max="170" width="5.42578125" style="433" customWidth="1"/>
    <col min="171" max="171" width="8.140625" style="159" customWidth="1"/>
    <col min="172" max="172" width="5.140625" style="433" customWidth="1"/>
    <col min="173" max="173" width="5.140625" style="159" customWidth="1"/>
    <col min="174" max="174" width="7.28515625" style="159" customWidth="1"/>
    <col min="175" max="175" width="5.140625" style="433" customWidth="1"/>
    <col min="176" max="176" width="5.140625" style="159" customWidth="1"/>
    <col min="177" max="177" width="8.28515625" style="159" customWidth="1"/>
    <col min="178" max="178" width="5.140625" style="433" customWidth="1"/>
    <col min="179" max="179" width="5.140625" style="159" customWidth="1"/>
    <col min="180" max="180" width="9.140625" style="159" customWidth="1"/>
    <col min="181" max="181" width="5.140625" style="433" customWidth="1"/>
    <col min="182" max="182" width="5.140625" style="159" customWidth="1"/>
    <col min="183" max="183" width="7.28515625" style="159" customWidth="1"/>
    <col min="184" max="184" width="5.140625" style="433" customWidth="1"/>
    <col min="185" max="185" width="5.140625" style="159" customWidth="1"/>
    <col min="186" max="186" width="7.28515625" style="159" customWidth="1"/>
    <col min="187" max="187" width="5.140625" style="433" customWidth="1"/>
    <col min="188" max="188" width="5.140625" style="159" customWidth="1"/>
    <col min="189" max="189" width="9.140625" style="159" customWidth="1"/>
    <col min="190" max="190" width="5.140625" style="433" customWidth="1"/>
    <col min="191" max="191" width="5.140625" style="159" customWidth="1"/>
    <col min="192" max="192" width="8.5703125" style="159" customWidth="1"/>
    <col min="193" max="193" width="5.140625" style="433" customWidth="1"/>
    <col min="194" max="194" width="5.140625" style="159" customWidth="1"/>
    <col min="195" max="195" width="7.28515625" style="159" customWidth="1"/>
    <col min="196" max="196" width="5.140625" style="433" customWidth="1"/>
    <col min="197" max="198" width="5.140625" style="159" customWidth="1"/>
    <col min="199" max="199" width="5.140625" style="433" customWidth="1"/>
    <col min="200" max="200" width="5.140625" style="159" customWidth="1"/>
    <col min="201" max="201" width="8.7109375" style="159" customWidth="1"/>
    <col min="202" max="202" width="5.140625" style="433" customWidth="1"/>
    <col min="203" max="204" width="5.140625" style="159" customWidth="1"/>
    <col min="205" max="205" width="5.140625" style="433" hidden="1" customWidth="1"/>
    <col min="206" max="207" width="5.140625" style="159" hidden="1" customWidth="1"/>
    <col min="208" max="208" width="5.140625" style="433" hidden="1" customWidth="1"/>
    <col min="209" max="210" width="5.140625" style="159" hidden="1" customWidth="1"/>
    <col min="211" max="211" width="5.140625" style="433" customWidth="1"/>
    <col min="212" max="213" width="5.140625" style="159" customWidth="1"/>
    <col min="214" max="214" width="5.140625" style="433" customWidth="1"/>
    <col min="215" max="215" width="5.140625" style="159" customWidth="1"/>
    <col min="216" max="216" width="8.42578125" style="433" customWidth="1"/>
    <col min="217" max="16384" width="6.7109375" style="433"/>
  </cols>
  <sheetData>
    <row r="1" spans="1:219" s="154" customFormat="1" ht="41.25" customHeight="1" thickBot="1" x14ac:dyDescent="0.4">
      <c r="A1" s="1256" t="s">
        <v>257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  <c r="L1" s="1097"/>
      <c r="M1" s="1097"/>
      <c r="N1" s="1097"/>
      <c r="O1" s="1097"/>
      <c r="P1" s="1097"/>
      <c r="Q1" s="1097"/>
      <c r="R1" s="1097"/>
      <c r="S1" s="1097"/>
      <c r="T1" s="1097"/>
      <c r="U1" s="1097"/>
      <c r="V1" s="1097"/>
      <c r="W1" s="1097"/>
      <c r="X1" s="1097"/>
      <c r="Y1" s="1097"/>
      <c r="Z1" s="1097"/>
      <c r="AA1" s="1097"/>
      <c r="AB1" s="1097"/>
      <c r="AC1" s="1097"/>
      <c r="AD1" s="1097"/>
      <c r="AE1" s="1097"/>
      <c r="AF1" s="1097"/>
      <c r="AG1" s="1097"/>
      <c r="AH1" s="1097"/>
      <c r="AI1" s="1097"/>
      <c r="AJ1" s="1097"/>
      <c r="AK1" s="1097"/>
      <c r="AL1" s="1097"/>
      <c r="AM1" s="1097"/>
      <c r="AN1" s="1097"/>
      <c r="AO1" s="1097"/>
      <c r="AP1" s="1097"/>
      <c r="AQ1" s="1097"/>
      <c r="AR1" s="1097"/>
      <c r="AS1" s="1097"/>
      <c r="AT1" s="1097"/>
      <c r="AU1" s="1097"/>
      <c r="AV1" s="1097"/>
      <c r="AW1" s="1097"/>
      <c r="AX1" s="1097"/>
      <c r="AY1" s="1097"/>
      <c r="AZ1" s="1097"/>
      <c r="BA1" s="1097"/>
      <c r="BB1" s="1097"/>
      <c r="BC1" s="1097"/>
      <c r="BD1" s="1097"/>
      <c r="BE1" s="1097"/>
      <c r="BF1" s="1097"/>
      <c r="BG1" s="1097"/>
      <c r="BH1" s="1097"/>
      <c r="BI1" s="1097"/>
      <c r="BJ1" s="1097"/>
      <c r="BK1" s="431"/>
      <c r="BL1" s="1097"/>
      <c r="BM1" s="1097"/>
      <c r="BN1" s="1097"/>
      <c r="BO1" s="1097"/>
      <c r="BP1" s="1097"/>
      <c r="BQ1" s="1097"/>
      <c r="BR1" s="1097"/>
      <c r="BS1" s="1097"/>
      <c r="BT1" s="1097"/>
      <c r="BU1" s="1097"/>
      <c r="BV1" s="1097"/>
      <c r="BW1" s="1097"/>
      <c r="BX1" s="1097"/>
      <c r="BY1" s="1097"/>
      <c r="BZ1" s="1097"/>
      <c r="CA1" s="1097"/>
      <c r="CB1" s="1097"/>
      <c r="CC1" s="1097"/>
      <c r="CD1" s="1097"/>
      <c r="CE1" s="1097"/>
      <c r="CF1" s="1097"/>
      <c r="CG1" s="1097"/>
      <c r="CH1" s="1097"/>
      <c r="CI1" s="1097"/>
      <c r="CJ1" s="1097"/>
      <c r="CK1" s="1097"/>
      <c r="CL1" s="1097"/>
      <c r="CM1" s="1097"/>
      <c r="CN1" s="1097"/>
      <c r="CO1" s="1097"/>
      <c r="CP1" s="1097"/>
      <c r="CQ1" s="1097"/>
      <c r="CR1" s="1097"/>
      <c r="CS1" s="1097"/>
      <c r="CT1" s="1097"/>
      <c r="CU1" s="1097"/>
      <c r="CV1" s="1097"/>
      <c r="CW1" s="1097"/>
      <c r="CX1" s="1097"/>
      <c r="CY1" s="1097"/>
      <c r="CZ1" s="1097"/>
      <c r="DA1" s="1097"/>
      <c r="DB1" s="1097"/>
      <c r="DC1" s="1097"/>
      <c r="DD1" s="1097"/>
      <c r="DE1" s="1097"/>
      <c r="DF1" s="1097"/>
      <c r="DG1" s="1097"/>
      <c r="DH1" s="1097"/>
      <c r="DI1" s="1097"/>
      <c r="DJ1" s="1097"/>
      <c r="DK1" s="1097"/>
      <c r="DL1" s="1097"/>
      <c r="DM1" s="1097"/>
      <c r="DN1" s="1097"/>
      <c r="DO1" s="1097"/>
      <c r="DP1" s="1097"/>
      <c r="DQ1" s="1097"/>
      <c r="DR1" s="1097"/>
      <c r="DS1" s="1097"/>
      <c r="DT1" s="1097"/>
      <c r="DU1" s="1256"/>
      <c r="DV1" s="1256"/>
      <c r="DW1" s="1256"/>
      <c r="DX1" s="1256"/>
      <c r="DY1" s="1256"/>
      <c r="DZ1" s="1256"/>
      <c r="EA1" s="1256"/>
      <c r="EB1" s="1256"/>
      <c r="EC1" s="1256"/>
      <c r="ED1" s="1256"/>
      <c r="EE1" s="1256"/>
      <c r="EF1" s="1256"/>
      <c r="EG1" s="1256"/>
      <c r="EH1" s="1256"/>
      <c r="EI1" s="1256"/>
      <c r="EJ1" s="1256"/>
      <c r="EK1" s="1256"/>
      <c r="EL1" s="1256"/>
      <c r="EM1" s="1256"/>
      <c r="EN1" s="1256"/>
      <c r="EO1" s="1256"/>
      <c r="EP1" s="1256"/>
      <c r="EQ1" s="1256"/>
      <c r="ER1" s="1256"/>
      <c r="ES1" s="1256"/>
      <c r="ET1" s="1256"/>
      <c r="EU1" s="1256"/>
      <c r="EV1" s="1256"/>
      <c r="EW1" s="1256"/>
      <c r="EX1" s="1256"/>
      <c r="EY1" s="1256"/>
      <c r="EZ1" s="1256"/>
      <c r="FA1" s="1256"/>
      <c r="FB1" s="1256"/>
      <c r="FC1" s="1256"/>
      <c r="FD1" s="1256"/>
      <c r="FE1" s="1256"/>
      <c r="FF1" s="1256"/>
      <c r="FG1" s="1256"/>
      <c r="FH1" s="1256"/>
      <c r="FI1" s="1256"/>
      <c r="FJ1" s="1256"/>
      <c r="FK1" s="1256"/>
      <c r="FL1" s="1256"/>
      <c r="FM1" s="1256"/>
      <c r="FN1" s="1256"/>
      <c r="FO1" s="1256"/>
      <c r="FP1" s="1256"/>
      <c r="FQ1" s="1256"/>
      <c r="FR1" s="1256"/>
      <c r="FS1" s="1256"/>
      <c r="FT1" s="1256"/>
      <c r="FU1" s="1256"/>
      <c r="FV1" s="1256"/>
      <c r="FW1" s="1256"/>
      <c r="FX1" s="1256"/>
      <c r="FY1" s="1256"/>
      <c r="FZ1" s="1256"/>
      <c r="GA1" s="1256"/>
      <c r="GB1" s="1256"/>
      <c r="GC1" s="1256"/>
      <c r="GD1" s="1256"/>
      <c r="GE1" s="1256"/>
      <c r="GF1" s="1256"/>
      <c r="GG1" s="1256"/>
      <c r="GH1" s="1256"/>
      <c r="GI1" s="1256"/>
      <c r="GJ1" s="1256"/>
      <c r="GK1" s="1256"/>
      <c r="GL1" s="1256"/>
      <c r="GM1" s="1256"/>
      <c r="GN1" s="1256"/>
      <c r="GO1" s="1256"/>
      <c r="GP1" s="1256"/>
      <c r="GQ1" s="1256"/>
      <c r="GR1" s="1256"/>
      <c r="GS1" s="1256"/>
      <c r="GT1" s="1256"/>
      <c r="GU1" s="1256"/>
      <c r="GV1" s="1256"/>
      <c r="GW1" s="1256"/>
      <c r="GX1" s="1256"/>
      <c r="GY1" s="1256"/>
      <c r="GZ1" s="1256"/>
      <c r="HA1" s="1256"/>
      <c r="HB1" s="1256"/>
      <c r="HC1" s="1256"/>
      <c r="HD1" s="1256"/>
      <c r="HE1" s="1256"/>
      <c r="HF1" s="1256"/>
      <c r="HG1" s="1256"/>
      <c r="HH1" s="1256"/>
    </row>
    <row r="2" spans="1:219" ht="12.75" hidden="1" customHeight="1" x14ac:dyDescent="0.2">
      <c r="A2" s="1254"/>
      <c r="B2" s="1254"/>
      <c r="C2" s="1254"/>
      <c r="D2" s="1254"/>
      <c r="E2" s="1254"/>
      <c r="F2" s="1254"/>
      <c r="G2" s="1254"/>
      <c r="H2" s="1254"/>
      <c r="I2" s="1254"/>
      <c r="J2" s="1254"/>
      <c r="K2" s="1254"/>
      <c r="L2" s="1254"/>
      <c r="M2" s="1254"/>
      <c r="N2" s="1254"/>
      <c r="O2" s="1254"/>
      <c r="P2" s="1254"/>
      <c r="Q2" s="1254"/>
      <c r="R2" s="1254"/>
      <c r="S2" s="1254"/>
      <c r="T2" s="1254"/>
      <c r="U2" s="1254"/>
      <c r="V2" s="1254"/>
      <c r="W2" s="1254"/>
      <c r="X2" s="1254"/>
      <c r="Y2" s="1254"/>
      <c r="Z2" s="1254"/>
      <c r="AA2" s="1254"/>
      <c r="AB2" s="1254"/>
      <c r="AC2" s="1254"/>
      <c r="AD2" s="1254"/>
      <c r="AE2" s="1254"/>
      <c r="AF2" s="307"/>
      <c r="AG2" s="1254"/>
      <c r="AH2" s="1254"/>
      <c r="AI2" s="1254"/>
      <c r="AJ2" s="1254"/>
      <c r="AK2" s="1254"/>
      <c r="AL2" s="1254"/>
      <c r="AM2" s="1254"/>
      <c r="AN2" s="1254"/>
      <c r="AO2" s="1254"/>
      <c r="AP2" s="1254"/>
      <c r="AQ2" s="1254"/>
      <c r="AR2" s="1254"/>
      <c r="AS2" s="1254"/>
      <c r="AT2" s="1254"/>
      <c r="AU2" s="1254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1254"/>
      <c r="CQ2" s="1254"/>
      <c r="CR2" s="1254"/>
      <c r="CS2" s="1254"/>
      <c r="CT2" s="1254"/>
      <c r="CU2" s="1254"/>
      <c r="CV2" s="1254"/>
      <c r="CW2" s="1254"/>
      <c r="CX2" s="1254"/>
      <c r="CY2" s="1254"/>
      <c r="CZ2" s="1254"/>
      <c r="DA2" s="1254"/>
      <c r="DB2" s="1254"/>
      <c r="DC2" s="1254"/>
      <c r="DD2" s="1254"/>
      <c r="DE2" s="1254"/>
      <c r="DF2" s="1254"/>
      <c r="DG2" s="1254"/>
      <c r="DH2" s="1254"/>
      <c r="DI2" s="1254"/>
      <c r="DJ2" s="1254"/>
      <c r="DK2" s="1254"/>
      <c r="DL2" s="1254"/>
      <c r="DM2" s="1254"/>
      <c r="DN2" s="1254"/>
      <c r="DO2" s="1254"/>
      <c r="DP2" s="1254"/>
      <c r="DQ2" s="1254"/>
      <c r="DR2" s="1254"/>
      <c r="DS2" s="1254"/>
      <c r="DT2" s="1254"/>
      <c r="DU2" s="432"/>
      <c r="DV2" s="307"/>
      <c r="DW2" s="307"/>
      <c r="DX2" s="307"/>
      <c r="DY2" s="307"/>
      <c r="DZ2" s="307"/>
      <c r="EA2" s="307"/>
      <c r="EB2" s="307"/>
      <c r="ED2" s="307"/>
      <c r="EE2" s="307"/>
      <c r="EG2" s="307"/>
      <c r="EH2" s="307"/>
      <c r="EJ2" s="307"/>
      <c r="EK2" s="307"/>
      <c r="EM2" s="307"/>
      <c r="EN2" s="307"/>
      <c r="EP2" s="307"/>
      <c r="EQ2" s="307"/>
      <c r="ES2" s="307"/>
      <c r="ET2" s="307"/>
      <c r="EV2" s="307"/>
      <c r="EW2" s="307"/>
      <c r="EY2" s="307"/>
      <c r="EZ2" s="307"/>
      <c r="FB2" s="307"/>
      <c r="FC2" s="307"/>
      <c r="FE2" s="307"/>
      <c r="FF2" s="307"/>
      <c r="FH2" s="307"/>
      <c r="FI2" s="307"/>
      <c r="FK2" s="307"/>
      <c r="FL2" s="307"/>
      <c r="FQ2" s="307"/>
      <c r="FR2" s="307"/>
      <c r="FT2" s="307"/>
      <c r="FU2" s="307"/>
      <c r="FW2" s="307"/>
      <c r="FX2" s="307"/>
      <c r="FZ2" s="307"/>
      <c r="GA2" s="307"/>
      <c r="GC2" s="307"/>
      <c r="GD2" s="307"/>
      <c r="GF2" s="307"/>
      <c r="GG2" s="307"/>
      <c r="GI2" s="307"/>
      <c r="GJ2" s="307"/>
      <c r="GL2" s="307"/>
      <c r="GM2" s="307"/>
      <c r="GO2" s="307"/>
      <c r="GP2" s="307"/>
      <c r="GR2" s="307"/>
      <c r="GS2" s="307"/>
      <c r="GU2" s="307"/>
      <c r="GV2" s="307"/>
      <c r="GX2" s="307"/>
      <c r="GY2" s="307"/>
      <c r="HA2" s="307"/>
      <c r="HB2" s="307"/>
      <c r="HD2" s="307"/>
      <c r="HE2" s="307"/>
      <c r="HG2" s="307"/>
    </row>
    <row r="3" spans="1:219" ht="20.25" hidden="1" customHeight="1" thickBot="1" x14ac:dyDescent="0.35">
      <c r="A3" s="1235">
        <f ca="1">TODAY()</f>
        <v>43111</v>
      </c>
      <c r="B3" s="1235"/>
      <c r="C3" s="1255" t="s">
        <v>86</v>
      </c>
      <c r="D3" s="1255"/>
      <c r="E3" s="1255"/>
      <c r="F3" s="1255"/>
      <c r="G3" s="1255"/>
      <c r="H3" s="1255"/>
      <c r="I3" s="1255"/>
      <c r="J3" s="1255"/>
      <c r="K3" s="1255"/>
      <c r="L3" s="1255"/>
      <c r="M3" s="1255"/>
      <c r="N3" s="1255"/>
      <c r="O3" s="1255"/>
      <c r="P3" s="1255"/>
      <c r="Q3" s="1255"/>
      <c r="R3" s="1255"/>
      <c r="S3" s="1255"/>
      <c r="T3" s="1255"/>
      <c r="U3" s="1255"/>
      <c r="V3" s="1255"/>
      <c r="W3" s="1255"/>
      <c r="X3" s="1255"/>
      <c r="Y3" s="1255"/>
      <c r="Z3" s="1255"/>
      <c r="AA3" s="1255"/>
      <c r="AB3" s="1255"/>
      <c r="AC3" s="1255"/>
      <c r="AD3" s="1255"/>
      <c r="AE3" s="1255"/>
      <c r="AF3" s="1235">
        <f ca="1">TODAY()</f>
        <v>43111</v>
      </c>
      <c r="AG3" s="1235"/>
      <c r="AH3" s="1255" t="str">
        <f t="shared" ref="AH3" si="0">$C$3</f>
        <v>Подготовлено в отделении организационно - аналитической работы УГИБДД УМВД России Ивановской области</v>
      </c>
      <c r="AI3" s="1255"/>
      <c r="AJ3" s="1255"/>
      <c r="AK3" s="1255"/>
      <c r="AL3" s="1255"/>
      <c r="AM3" s="1255"/>
      <c r="AN3" s="1255"/>
      <c r="AO3" s="1255"/>
      <c r="AP3" s="1255"/>
      <c r="AQ3" s="1255"/>
      <c r="AR3" s="1255"/>
      <c r="AS3" s="1255"/>
      <c r="AT3" s="1255"/>
      <c r="AU3" s="1255"/>
      <c r="AV3" s="1255"/>
      <c r="AW3" s="1255"/>
      <c r="AX3" s="1255"/>
      <c r="AY3" s="1255"/>
      <c r="AZ3" s="1255"/>
      <c r="BA3" s="1255"/>
      <c r="BB3" s="1255"/>
      <c r="BC3" s="1255"/>
      <c r="BD3" s="1255"/>
      <c r="BE3" s="1255"/>
      <c r="BF3" s="1255"/>
      <c r="BG3" s="1255"/>
      <c r="BH3" s="1255"/>
      <c r="BI3" s="1255"/>
      <c r="BJ3" s="1255"/>
      <c r="BK3" s="1255"/>
      <c r="BL3" s="1255"/>
      <c r="BM3" s="1255"/>
      <c r="BN3" s="1255"/>
      <c r="BO3" s="1255"/>
      <c r="BP3" s="1255"/>
      <c r="BQ3" s="1255"/>
      <c r="BR3" s="1255"/>
      <c r="BS3" s="1255"/>
      <c r="BT3" s="1255"/>
      <c r="BU3" s="1255"/>
      <c r="BV3" s="1255"/>
      <c r="BW3" s="1255"/>
      <c r="BX3" s="1255"/>
      <c r="BY3" s="1255"/>
      <c r="BZ3" s="1255"/>
      <c r="CA3" s="434"/>
      <c r="CB3" s="434"/>
      <c r="CC3" s="434"/>
      <c r="CD3" s="434"/>
      <c r="CE3" s="434"/>
      <c r="CF3" s="434"/>
      <c r="CG3" s="434"/>
      <c r="CH3" s="434"/>
      <c r="CI3" s="434"/>
      <c r="CJ3" s="434"/>
      <c r="CK3" s="434"/>
      <c r="CL3" s="434"/>
      <c r="CM3" s="434"/>
      <c r="CN3" s="434"/>
      <c r="CO3" s="434"/>
      <c r="CP3" s="435"/>
      <c r="CQ3" s="1236" t="str">
        <f t="shared" ref="CQ3" si="1">$C$3</f>
        <v>Подготовлено в отделении организационно - аналитической работы УГИБДД УМВД России Ивановской области</v>
      </c>
      <c r="CR3" s="1236"/>
      <c r="CS3" s="1236"/>
      <c r="CT3" s="1236"/>
      <c r="CU3" s="1236"/>
      <c r="CV3" s="1236"/>
      <c r="CW3" s="1236"/>
      <c r="CX3" s="1236"/>
      <c r="CY3" s="1236"/>
      <c r="CZ3" s="1236"/>
      <c r="DA3" s="1236"/>
      <c r="DB3" s="1236"/>
      <c r="DC3" s="1236"/>
      <c r="DD3" s="1236"/>
      <c r="DE3" s="1236"/>
      <c r="DF3" s="1236"/>
      <c r="DG3" s="1236"/>
      <c r="DH3" s="1236"/>
      <c r="DI3" s="1236"/>
      <c r="DJ3" s="1236"/>
      <c r="DK3" s="1236"/>
      <c r="DL3" s="1236"/>
      <c r="DM3" s="1236"/>
      <c r="DN3" s="1236"/>
      <c r="DO3" s="1236"/>
      <c r="DP3" s="1236"/>
      <c r="DQ3" s="1236"/>
      <c r="DR3" s="1236"/>
      <c r="DS3" s="1236"/>
      <c r="DT3" s="1236"/>
      <c r="DU3" s="1235">
        <f ca="1">TODAY()</f>
        <v>43111</v>
      </c>
      <c r="DV3" s="1235"/>
      <c r="DW3" s="1236" t="str">
        <f t="shared" ref="DW3" si="2">$C$3</f>
        <v>Подготовлено в отделении организационно - аналитической работы УГИБДД УМВД России Ивановской области</v>
      </c>
      <c r="DX3" s="1236"/>
      <c r="DY3" s="1236"/>
      <c r="DZ3" s="1236"/>
      <c r="EA3" s="1236"/>
      <c r="EB3" s="1236"/>
      <c r="EC3" s="1236"/>
      <c r="ED3" s="1236"/>
      <c r="EE3" s="1236"/>
      <c r="EF3" s="1236"/>
      <c r="EG3" s="1236"/>
      <c r="EH3" s="1236"/>
      <c r="EI3" s="1236"/>
      <c r="EJ3" s="1236"/>
      <c r="EK3" s="1236"/>
      <c r="EL3" s="1236"/>
      <c r="EM3" s="1236"/>
      <c r="EN3" s="1236"/>
      <c r="EO3" s="1236"/>
      <c r="EP3" s="1236"/>
      <c r="EQ3" s="1236"/>
      <c r="ER3" s="1236"/>
      <c r="ES3" s="1236"/>
      <c r="ET3" s="1236"/>
      <c r="EU3" s="1236"/>
      <c r="EV3" s="1236"/>
      <c r="EW3" s="1236"/>
      <c r="EX3" s="1236"/>
      <c r="EY3" s="1236"/>
      <c r="EZ3" s="1236"/>
      <c r="FA3" s="1236"/>
      <c r="FB3" s="1236"/>
      <c r="FC3" s="1236"/>
      <c r="FD3" s="1236"/>
      <c r="FE3" s="1236"/>
      <c r="FF3" s="1236"/>
      <c r="FG3" s="1236"/>
      <c r="FH3" s="1236"/>
      <c r="FI3" s="1236"/>
      <c r="FJ3" s="1236"/>
      <c r="FK3" s="1236"/>
      <c r="FL3" s="436"/>
      <c r="FM3" s="436"/>
      <c r="FN3" s="436"/>
      <c r="FO3" s="436"/>
      <c r="FP3" s="1236" t="str">
        <f t="shared" ref="FP3" si="3">$C$3</f>
        <v>Подготовлено в отделении организационно - аналитической работы УГИБДД УМВД России Ивановской области</v>
      </c>
      <c r="FQ3" s="1236"/>
      <c r="FR3" s="1236"/>
      <c r="FS3" s="1236"/>
      <c r="FT3" s="1236"/>
      <c r="FU3" s="1236"/>
      <c r="FV3" s="1236"/>
      <c r="FW3" s="1236"/>
      <c r="FX3" s="1236"/>
      <c r="FY3" s="1236"/>
      <c r="FZ3" s="1236"/>
      <c r="GA3" s="1236"/>
      <c r="GB3" s="1236"/>
      <c r="GC3" s="1236"/>
      <c r="GD3" s="1236"/>
      <c r="GE3" s="1236"/>
      <c r="GF3" s="1236"/>
      <c r="GG3" s="1236"/>
      <c r="GH3" s="1236"/>
      <c r="GI3" s="1236"/>
      <c r="GJ3" s="1236"/>
      <c r="GK3" s="1236"/>
      <c r="GL3" s="1236"/>
      <c r="GM3" s="1236"/>
      <c r="GN3" s="1236"/>
      <c r="GO3" s="1236"/>
      <c r="GP3" s="1236"/>
      <c r="GQ3" s="1236"/>
      <c r="GR3" s="1236"/>
      <c r="GS3" s="1236"/>
      <c r="GT3" s="1236"/>
      <c r="GU3" s="1236"/>
      <c r="GV3" s="1236"/>
      <c r="GW3" s="1236"/>
      <c r="GX3" s="1236"/>
      <c r="GY3" s="1236"/>
      <c r="GZ3" s="1236"/>
      <c r="HA3" s="1236"/>
      <c r="HB3" s="1236"/>
      <c r="HC3" s="1236"/>
      <c r="HD3" s="1236"/>
      <c r="HE3" s="1236"/>
      <c r="HF3" s="1236"/>
      <c r="HG3" s="1236"/>
      <c r="HH3" s="1236"/>
    </row>
    <row r="4" spans="1:219" ht="33" customHeight="1" thickBot="1" x14ac:dyDescent="0.25">
      <c r="A4" s="1237"/>
      <c r="B4" s="1240" t="s">
        <v>44</v>
      </c>
      <c r="C4" s="1241"/>
      <c r="D4" s="1241"/>
      <c r="E4" s="1241"/>
      <c r="F4" s="1241"/>
      <c r="G4" s="1241"/>
      <c r="H4" s="1241"/>
      <c r="I4" s="1241"/>
      <c r="J4" s="1241"/>
      <c r="K4" s="1241"/>
      <c r="L4" s="1241"/>
      <c r="M4" s="1242"/>
      <c r="N4" s="1246" t="s">
        <v>87</v>
      </c>
      <c r="O4" s="1247"/>
      <c r="P4" s="1247"/>
      <c r="Q4" s="1247"/>
      <c r="R4" s="1247"/>
      <c r="S4" s="1247"/>
      <c r="T4" s="1247"/>
      <c r="U4" s="1247"/>
      <c r="V4" s="1247"/>
      <c r="W4" s="1247"/>
      <c r="X4" s="1247"/>
      <c r="Y4" s="1247"/>
      <c r="Z4" s="1247"/>
      <c r="AA4" s="1247"/>
      <c r="AB4" s="1248"/>
      <c r="AC4" s="1113" t="s">
        <v>88</v>
      </c>
      <c r="AD4" s="1113"/>
      <c r="AE4" s="1114"/>
      <c r="AF4" s="1218"/>
      <c r="AG4" s="1203" t="s">
        <v>89</v>
      </c>
      <c r="AH4" s="1204"/>
      <c r="AI4" s="1204"/>
      <c r="AJ4" s="1204"/>
      <c r="AK4" s="1204"/>
      <c r="AL4" s="1204"/>
      <c r="AM4" s="1204"/>
      <c r="AN4" s="1204"/>
      <c r="AO4" s="1204"/>
      <c r="AP4" s="1204"/>
      <c r="AQ4" s="1204"/>
      <c r="AR4" s="1204"/>
      <c r="AS4" s="1204"/>
      <c r="AT4" s="1204"/>
      <c r="AU4" s="1204"/>
      <c r="AV4" s="1204"/>
      <c r="AW4" s="1204"/>
      <c r="AX4" s="1204"/>
      <c r="AY4" s="1204"/>
      <c r="AZ4" s="1204"/>
      <c r="BA4" s="1204"/>
      <c r="BB4" s="1204"/>
      <c r="BC4" s="1204"/>
      <c r="BD4" s="1204"/>
      <c r="BE4" s="1204"/>
      <c r="BF4" s="1204"/>
      <c r="BG4" s="1204"/>
      <c r="BH4" s="1204"/>
      <c r="BI4" s="1204"/>
      <c r="BJ4" s="1205"/>
      <c r="BK4" s="1218"/>
      <c r="BL4" s="1215" t="s">
        <v>90</v>
      </c>
      <c r="BM4" s="1216"/>
      <c r="BN4" s="1216"/>
      <c r="BO4" s="1216"/>
      <c r="BP4" s="1216"/>
      <c r="BQ4" s="1216"/>
      <c r="BR4" s="1216"/>
      <c r="BS4" s="1216"/>
      <c r="BT4" s="1216"/>
      <c r="BU4" s="1216"/>
      <c r="BV4" s="1216"/>
      <c r="BW4" s="1216"/>
      <c r="BX4" s="1216"/>
      <c r="BY4" s="1216"/>
      <c r="BZ4" s="1216"/>
      <c r="CA4" s="1216"/>
      <c r="CB4" s="1216"/>
      <c r="CC4" s="1216"/>
      <c r="CD4" s="1216"/>
      <c r="CE4" s="1216"/>
      <c r="CF4" s="1216"/>
      <c r="CG4" s="1216"/>
      <c r="CH4" s="1216"/>
      <c r="CI4" s="1216"/>
      <c r="CJ4" s="1216"/>
      <c r="CK4" s="1216"/>
      <c r="CL4" s="1216"/>
      <c r="CM4" s="1216"/>
      <c r="CN4" s="1216"/>
      <c r="CO4" s="1217"/>
      <c r="CP4" s="1218"/>
      <c r="CQ4" s="1215" t="s">
        <v>91</v>
      </c>
      <c r="CR4" s="1216"/>
      <c r="CS4" s="1216"/>
      <c r="CT4" s="1216"/>
      <c r="CU4" s="1216"/>
      <c r="CV4" s="1216"/>
      <c r="CW4" s="1216"/>
      <c r="CX4" s="1216"/>
      <c r="CY4" s="1216"/>
      <c r="CZ4" s="1204"/>
      <c r="DA4" s="1204"/>
      <c r="DB4" s="1204"/>
      <c r="DC4" s="1204"/>
      <c r="DD4" s="1204"/>
      <c r="DE4" s="1204"/>
      <c r="DF4" s="1204"/>
      <c r="DG4" s="1204"/>
      <c r="DH4" s="1204"/>
      <c r="DI4" s="1204"/>
      <c r="DJ4" s="1204"/>
      <c r="DK4" s="1204"/>
      <c r="DL4" s="1204"/>
      <c r="DM4" s="1204"/>
      <c r="DN4" s="1204"/>
      <c r="DO4" s="1204"/>
      <c r="DP4" s="1204"/>
      <c r="DQ4" s="1204"/>
      <c r="DR4" s="1204"/>
      <c r="DS4" s="1204"/>
      <c r="DT4" s="1205"/>
      <c r="DU4" s="1218"/>
      <c r="DV4" s="1203" t="s">
        <v>92</v>
      </c>
      <c r="DW4" s="1204"/>
      <c r="DX4" s="1204"/>
      <c r="DY4" s="1204"/>
      <c r="DZ4" s="1204"/>
      <c r="EA4" s="1204"/>
      <c r="EB4" s="1204"/>
      <c r="EC4" s="1204"/>
      <c r="ED4" s="1204"/>
      <c r="EE4" s="1204"/>
      <c r="EF4" s="1204"/>
      <c r="EG4" s="1204"/>
      <c r="EH4" s="1204"/>
      <c r="EI4" s="1204"/>
      <c r="EJ4" s="1204"/>
      <c r="EK4" s="1204"/>
      <c r="EL4" s="1204"/>
      <c r="EM4" s="1204"/>
      <c r="EN4" s="1204"/>
      <c r="EO4" s="1204"/>
      <c r="EP4" s="1204"/>
      <c r="EQ4" s="1204"/>
      <c r="ER4" s="1204"/>
      <c r="ES4" s="1204"/>
      <c r="ET4" s="1204"/>
      <c r="EU4" s="1204"/>
      <c r="EV4" s="1204"/>
      <c r="EW4" s="1204"/>
      <c r="EX4" s="1204"/>
      <c r="EY4" s="1204"/>
      <c r="EZ4" s="1204"/>
      <c r="FA4" s="1204"/>
      <c r="FB4" s="1204"/>
      <c r="FC4" s="1204"/>
      <c r="FD4" s="1204"/>
      <c r="FE4" s="1204"/>
      <c r="FF4" s="1204"/>
      <c r="FG4" s="1204"/>
      <c r="FH4" s="1204"/>
      <c r="FI4" s="1204"/>
      <c r="FJ4" s="1204"/>
      <c r="FK4" s="1205"/>
      <c r="FL4" s="1222"/>
      <c r="FM4" s="1203" t="s">
        <v>92</v>
      </c>
      <c r="FN4" s="1204"/>
      <c r="FO4" s="1204"/>
      <c r="FP4" s="1204"/>
      <c r="FQ4" s="1204"/>
      <c r="FR4" s="1204"/>
      <c r="FS4" s="1204"/>
      <c r="FT4" s="1204"/>
      <c r="FU4" s="1204"/>
      <c r="FV4" s="1204"/>
      <c r="FW4" s="1204"/>
      <c r="FX4" s="1204"/>
      <c r="FY4" s="1204"/>
      <c r="FZ4" s="1204"/>
      <c r="GA4" s="1204"/>
      <c r="GB4" s="1204"/>
      <c r="GC4" s="1204"/>
      <c r="GD4" s="1204"/>
      <c r="GE4" s="1204"/>
      <c r="GF4" s="1204"/>
      <c r="GG4" s="1204"/>
      <c r="GH4" s="1204"/>
      <c r="GI4" s="1204"/>
      <c r="GJ4" s="1204"/>
      <c r="GK4" s="1204"/>
      <c r="GL4" s="1204"/>
      <c r="GM4" s="1204"/>
      <c r="GN4" s="1204"/>
      <c r="GO4" s="1204"/>
      <c r="GP4" s="1204"/>
      <c r="GQ4" s="1204"/>
      <c r="GR4" s="1204"/>
      <c r="GS4" s="1204"/>
      <c r="GT4" s="1204"/>
      <c r="GU4" s="1204"/>
      <c r="GV4" s="1204"/>
      <c r="GW4" s="1204"/>
      <c r="GX4" s="1204"/>
      <c r="GY4" s="1204"/>
      <c r="GZ4" s="1204"/>
      <c r="HA4" s="1204"/>
      <c r="HB4" s="1204"/>
      <c r="HC4" s="1204"/>
      <c r="HD4" s="1204"/>
      <c r="HE4" s="1204"/>
      <c r="HF4" s="1204"/>
      <c r="HG4" s="1204"/>
      <c r="HH4" s="1205"/>
    </row>
    <row r="5" spans="1:219" ht="33.75" customHeight="1" thickBot="1" x14ac:dyDescent="0.25">
      <c r="A5" s="1237"/>
      <c r="B5" s="1243"/>
      <c r="C5" s="1244"/>
      <c r="D5" s="1244"/>
      <c r="E5" s="1244"/>
      <c r="F5" s="1244"/>
      <c r="G5" s="1244"/>
      <c r="H5" s="1244"/>
      <c r="I5" s="1244"/>
      <c r="J5" s="1244"/>
      <c r="K5" s="1244"/>
      <c r="L5" s="1244"/>
      <c r="M5" s="1245"/>
      <c r="N5" s="1249"/>
      <c r="O5" s="1250"/>
      <c r="P5" s="1250"/>
      <c r="Q5" s="1250"/>
      <c r="R5" s="1250"/>
      <c r="S5" s="1250"/>
      <c r="T5" s="1250"/>
      <c r="U5" s="1250"/>
      <c r="V5" s="1250"/>
      <c r="W5" s="1250"/>
      <c r="X5" s="1250"/>
      <c r="Y5" s="1250"/>
      <c r="Z5" s="1250"/>
      <c r="AA5" s="1250"/>
      <c r="AB5" s="1251"/>
      <c r="AC5" s="1113"/>
      <c r="AD5" s="1113"/>
      <c r="AE5" s="1114"/>
      <c r="AF5" s="1220"/>
      <c r="AG5" s="1206" t="str">
        <f>$B$6</f>
        <v>ДТП, всего</v>
      </c>
      <c r="AH5" s="1207"/>
      <c r="AI5" s="1207"/>
      <c r="AJ5" s="1208"/>
      <c r="AK5" s="1206"/>
      <c r="AL5" s="1208"/>
      <c r="AM5" s="1209" t="s">
        <v>1</v>
      </c>
      <c r="AN5" s="1210"/>
      <c r="AO5" s="1211"/>
      <c r="AP5" s="991" t="s">
        <v>93</v>
      </c>
      <c r="AQ5" s="992"/>
      <c r="AR5" s="993"/>
      <c r="AS5" s="991" t="s">
        <v>94</v>
      </c>
      <c r="AT5" s="992"/>
      <c r="AU5" s="993"/>
      <c r="AV5" s="1175" t="s">
        <v>95</v>
      </c>
      <c r="AW5" s="1176"/>
      <c r="AX5" s="1176"/>
      <c r="AY5" s="1176"/>
      <c r="AZ5" s="1176"/>
      <c r="BA5" s="1175"/>
      <c r="BB5" s="1176"/>
      <c r="BC5" s="1176"/>
      <c r="BD5" s="1176"/>
      <c r="BE5" s="1176"/>
      <c r="BF5" s="1176"/>
      <c r="BG5" s="1176"/>
      <c r="BH5" s="1176"/>
      <c r="BI5" s="1176"/>
      <c r="BJ5" s="1176"/>
      <c r="BK5" s="1218"/>
      <c r="BL5" s="1206" t="str">
        <f>$B$6</f>
        <v>ДТП, всего</v>
      </c>
      <c r="BM5" s="1207"/>
      <c r="BN5" s="1207"/>
      <c r="BO5" s="1208"/>
      <c r="BP5" s="1207"/>
      <c r="BQ5" s="1208"/>
      <c r="BR5" s="1209" t="s">
        <v>1</v>
      </c>
      <c r="BS5" s="1210"/>
      <c r="BT5" s="1211"/>
      <c r="BU5" s="991" t="s">
        <v>96</v>
      </c>
      <c r="BV5" s="992"/>
      <c r="BW5" s="993"/>
      <c r="BX5" s="991" t="s">
        <v>97</v>
      </c>
      <c r="BY5" s="992"/>
      <c r="BZ5" s="993"/>
      <c r="CA5" s="1175" t="s">
        <v>95</v>
      </c>
      <c r="CB5" s="1176"/>
      <c r="CC5" s="1176"/>
      <c r="CD5" s="1176"/>
      <c r="CE5" s="1176"/>
      <c r="CF5" s="1176"/>
      <c r="CG5" s="1176"/>
      <c r="CH5" s="1176"/>
      <c r="CI5" s="1176"/>
      <c r="CJ5" s="1176"/>
      <c r="CK5" s="1176"/>
      <c r="CL5" s="1176"/>
      <c r="CM5" s="1176"/>
      <c r="CN5" s="1176"/>
      <c r="CO5" s="1177"/>
      <c r="CP5" s="1219"/>
      <c r="CQ5" s="1225" t="s">
        <v>0</v>
      </c>
      <c r="CR5" s="1032"/>
      <c r="CS5" s="1032"/>
      <c r="CT5" s="1032"/>
      <c r="CU5" s="1032"/>
      <c r="CV5" s="1033"/>
      <c r="CW5" s="1229" t="s">
        <v>1</v>
      </c>
      <c r="CX5" s="1230"/>
      <c r="CY5" s="1231"/>
      <c r="CZ5" s="992" t="s">
        <v>98</v>
      </c>
      <c r="DA5" s="992"/>
      <c r="DB5" s="993"/>
      <c r="DC5" s="991" t="s">
        <v>99</v>
      </c>
      <c r="DD5" s="992"/>
      <c r="DE5" s="993"/>
      <c r="DF5" s="1187" t="s">
        <v>95</v>
      </c>
      <c r="DG5" s="1188"/>
      <c r="DH5" s="1188"/>
      <c r="DI5" s="1188"/>
      <c r="DJ5" s="1188"/>
      <c r="DK5" s="1188"/>
      <c r="DL5" s="1188"/>
      <c r="DM5" s="1188"/>
      <c r="DN5" s="1188"/>
      <c r="DO5" s="1188"/>
      <c r="DP5" s="1188"/>
      <c r="DQ5" s="1188"/>
      <c r="DR5" s="1188"/>
      <c r="DS5" s="1188"/>
      <c r="DT5" s="1189"/>
      <c r="DU5" s="1220"/>
      <c r="DV5" s="1190" t="s">
        <v>100</v>
      </c>
      <c r="DW5" s="1191"/>
      <c r="DX5" s="1191"/>
      <c r="DY5" s="1196" t="s">
        <v>101</v>
      </c>
      <c r="DZ5" s="1197"/>
      <c r="EA5" s="1198"/>
      <c r="EB5" s="1181" t="s">
        <v>102</v>
      </c>
      <c r="EC5" s="1182"/>
      <c r="ED5" s="1183"/>
      <c r="EE5" s="1181" t="s">
        <v>103</v>
      </c>
      <c r="EF5" s="1182"/>
      <c r="EG5" s="1183"/>
      <c r="EH5" s="1181" t="s">
        <v>104</v>
      </c>
      <c r="EI5" s="1182"/>
      <c r="EJ5" s="1183"/>
      <c r="EK5" s="1181" t="s">
        <v>105</v>
      </c>
      <c r="EL5" s="1182"/>
      <c r="EM5" s="1183"/>
      <c r="EN5" s="1181" t="s">
        <v>106</v>
      </c>
      <c r="EO5" s="1182"/>
      <c r="EP5" s="1183"/>
      <c r="EQ5" s="1181" t="s">
        <v>107</v>
      </c>
      <c r="ER5" s="1182"/>
      <c r="ES5" s="1183"/>
      <c r="ET5" s="1181" t="s">
        <v>108</v>
      </c>
      <c r="EU5" s="1182"/>
      <c r="EV5" s="1183"/>
      <c r="EW5" s="1181" t="s">
        <v>109</v>
      </c>
      <c r="EX5" s="1182"/>
      <c r="EY5" s="1183"/>
      <c r="EZ5" s="1181" t="s">
        <v>110</v>
      </c>
      <c r="FA5" s="1182"/>
      <c r="FB5" s="1183"/>
      <c r="FC5" s="1181" t="s">
        <v>111</v>
      </c>
      <c r="FD5" s="1182"/>
      <c r="FE5" s="1183"/>
      <c r="FF5" s="1181" t="s">
        <v>112</v>
      </c>
      <c r="FG5" s="1182"/>
      <c r="FH5" s="1183"/>
      <c r="FI5" s="1181" t="s">
        <v>113</v>
      </c>
      <c r="FJ5" s="1182"/>
      <c r="FK5" s="1183"/>
      <c r="FL5" s="1223"/>
      <c r="FM5" s="1178" t="s">
        <v>114</v>
      </c>
      <c r="FN5" s="1179"/>
      <c r="FO5" s="1180"/>
      <c r="FP5" s="1178" t="s">
        <v>115</v>
      </c>
      <c r="FQ5" s="1179"/>
      <c r="FR5" s="1180"/>
      <c r="FS5" s="1178" t="s">
        <v>116</v>
      </c>
      <c r="FT5" s="1179"/>
      <c r="FU5" s="1180"/>
      <c r="FV5" s="1178" t="s">
        <v>117</v>
      </c>
      <c r="FW5" s="1179"/>
      <c r="FX5" s="1180"/>
      <c r="FY5" s="1178" t="s">
        <v>118</v>
      </c>
      <c r="FZ5" s="1179"/>
      <c r="GA5" s="1180"/>
      <c r="GB5" s="1178" t="s">
        <v>119</v>
      </c>
      <c r="GC5" s="1179"/>
      <c r="GD5" s="1180"/>
      <c r="GE5" s="1178" t="s">
        <v>120</v>
      </c>
      <c r="GF5" s="1179"/>
      <c r="GG5" s="1180"/>
      <c r="GH5" s="1178" t="s">
        <v>121</v>
      </c>
      <c r="GI5" s="1179"/>
      <c r="GJ5" s="1180"/>
      <c r="GK5" s="1178" t="s">
        <v>122</v>
      </c>
      <c r="GL5" s="1179"/>
      <c r="GM5" s="1180"/>
      <c r="GN5" s="1178" t="s">
        <v>123</v>
      </c>
      <c r="GO5" s="1179"/>
      <c r="GP5" s="1180"/>
      <c r="GQ5" s="1178" t="s">
        <v>124</v>
      </c>
      <c r="GR5" s="1179"/>
      <c r="GS5" s="1180"/>
      <c r="GT5" s="1178" t="s">
        <v>125</v>
      </c>
      <c r="GU5" s="1179"/>
      <c r="GV5" s="1180"/>
      <c r="GW5" s="1178" t="s">
        <v>126</v>
      </c>
      <c r="GX5" s="1179"/>
      <c r="GY5" s="1180"/>
      <c r="GZ5" s="1178" t="s">
        <v>127</v>
      </c>
      <c r="HA5" s="1179"/>
      <c r="HB5" s="1180"/>
      <c r="HC5" s="1178" t="s">
        <v>128</v>
      </c>
      <c r="HD5" s="1179"/>
      <c r="HE5" s="1180"/>
      <c r="HF5" s="1178" t="s">
        <v>129</v>
      </c>
      <c r="HG5" s="1179"/>
      <c r="HH5" s="1180"/>
    </row>
    <row r="6" spans="1:219" ht="44.25" customHeight="1" thickBot="1" x14ac:dyDescent="0.25">
      <c r="A6" s="1238"/>
      <c r="B6" s="1045" t="s">
        <v>0</v>
      </c>
      <c r="C6" s="1046"/>
      <c r="D6" s="1046"/>
      <c r="E6" s="1046"/>
      <c r="F6" s="1046"/>
      <c r="G6" s="1047"/>
      <c r="H6" s="1048" t="s">
        <v>1</v>
      </c>
      <c r="I6" s="1049"/>
      <c r="J6" s="1050"/>
      <c r="K6" s="994" t="s">
        <v>130</v>
      </c>
      <c r="L6" s="979"/>
      <c r="M6" s="980"/>
      <c r="N6" s="1045" t="s">
        <v>6</v>
      </c>
      <c r="O6" s="1046"/>
      <c r="P6" s="1046"/>
      <c r="Q6" s="1046"/>
      <c r="R6" s="1046"/>
      <c r="S6" s="1047"/>
      <c r="T6" s="1048" t="s">
        <v>1</v>
      </c>
      <c r="U6" s="1049"/>
      <c r="V6" s="1050"/>
      <c r="W6" s="991" t="s">
        <v>131</v>
      </c>
      <c r="X6" s="992"/>
      <c r="Y6" s="993"/>
      <c r="Z6" s="991" t="s">
        <v>132</v>
      </c>
      <c r="AA6" s="992"/>
      <c r="AB6" s="993"/>
      <c r="AC6" s="1252"/>
      <c r="AD6" s="1252"/>
      <c r="AE6" s="1253"/>
      <c r="AF6" s="1220"/>
      <c r="AG6" s="1131"/>
      <c r="AH6" s="1132"/>
      <c r="AI6" s="1132"/>
      <c r="AJ6" s="1133"/>
      <c r="AK6" s="1131"/>
      <c r="AL6" s="1133"/>
      <c r="AM6" s="1212"/>
      <c r="AN6" s="1213"/>
      <c r="AO6" s="1214"/>
      <c r="AP6" s="1002"/>
      <c r="AQ6" s="1143"/>
      <c r="AR6" s="1144"/>
      <c r="AS6" s="1002"/>
      <c r="AT6" s="1143"/>
      <c r="AU6" s="1144"/>
      <c r="AV6" s="1175" t="str">
        <f t="shared" ref="AV6" si="4">$AG$5</f>
        <v>ДТП, всего</v>
      </c>
      <c r="AW6" s="1176"/>
      <c r="AX6" s="1176"/>
      <c r="AY6" s="1176"/>
      <c r="AZ6" s="1176"/>
      <c r="BA6" s="984"/>
      <c r="BB6" s="1048" t="s">
        <v>1</v>
      </c>
      <c r="BC6" s="1049"/>
      <c r="BD6" s="1050"/>
      <c r="BE6" s="961" t="s">
        <v>133</v>
      </c>
      <c r="BF6" s="962"/>
      <c r="BG6" s="963"/>
      <c r="BH6" s="961" t="s">
        <v>134</v>
      </c>
      <c r="BI6" s="962"/>
      <c r="BJ6" s="963"/>
      <c r="BK6" s="1220"/>
      <c r="BL6" s="1131"/>
      <c r="BM6" s="1132"/>
      <c r="BN6" s="1132"/>
      <c r="BO6" s="1133"/>
      <c r="BP6" s="1132"/>
      <c r="BQ6" s="1133"/>
      <c r="BR6" s="1212"/>
      <c r="BS6" s="1213"/>
      <c r="BT6" s="1214"/>
      <c r="BU6" s="1002"/>
      <c r="BV6" s="1143"/>
      <c r="BW6" s="1144"/>
      <c r="BX6" s="1002"/>
      <c r="BY6" s="1143"/>
      <c r="BZ6" s="1144"/>
      <c r="CA6" s="1175" t="str">
        <f t="shared" ref="CA6" si="5">$AG$5</f>
        <v>ДТП, всего</v>
      </c>
      <c r="CB6" s="1176"/>
      <c r="CC6" s="1176"/>
      <c r="CD6" s="1176"/>
      <c r="CE6" s="1176"/>
      <c r="CF6" s="1177"/>
      <c r="CG6" s="1048" t="s">
        <v>1</v>
      </c>
      <c r="CH6" s="1049"/>
      <c r="CI6" s="1050"/>
      <c r="CJ6" s="961" t="s">
        <v>135</v>
      </c>
      <c r="CK6" s="962"/>
      <c r="CL6" s="963"/>
      <c r="CM6" s="961" t="s">
        <v>136</v>
      </c>
      <c r="CN6" s="962"/>
      <c r="CO6" s="963"/>
      <c r="CP6" s="1219"/>
      <c r="CQ6" s="1226"/>
      <c r="CR6" s="1227"/>
      <c r="CS6" s="1227"/>
      <c r="CT6" s="1227"/>
      <c r="CU6" s="1227"/>
      <c r="CV6" s="1228"/>
      <c r="CW6" s="1232"/>
      <c r="CX6" s="1233"/>
      <c r="CY6" s="1234"/>
      <c r="CZ6" s="1143"/>
      <c r="DA6" s="1143"/>
      <c r="DB6" s="1144"/>
      <c r="DC6" s="1002"/>
      <c r="DD6" s="1143"/>
      <c r="DE6" s="1144"/>
      <c r="DF6" s="1046" t="s">
        <v>0</v>
      </c>
      <c r="DG6" s="1046"/>
      <c r="DH6" s="1046"/>
      <c r="DI6" s="1046"/>
      <c r="DJ6" s="1046"/>
      <c r="DK6" s="1047"/>
      <c r="DL6" s="1048" t="s">
        <v>1</v>
      </c>
      <c r="DM6" s="1049"/>
      <c r="DN6" s="1050"/>
      <c r="DO6" s="991" t="s">
        <v>137</v>
      </c>
      <c r="DP6" s="992"/>
      <c r="DQ6" s="993"/>
      <c r="DR6" s="991" t="s">
        <v>138</v>
      </c>
      <c r="DS6" s="992"/>
      <c r="DT6" s="993"/>
      <c r="DU6" s="1220"/>
      <c r="DV6" s="1192"/>
      <c r="DW6" s="1193"/>
      <c r="DX6" s="1193"/>
      <c r="DY6" s="1199"/>
      <c r="DZ6" s="1197"/>
      <c r="EA6" s="1198"/>
      <c r="EB6" s="1181"/>
      <c r="EC6" s="1182"/>
      <c r="ED6" s="1183"/>
      <c r="EE6" s="1181"/>
      <c r="EF6" s="1182"/>
      <c r="EG6" s="1183"/>
      <c r="EH6" s="1181"/>
      <c r="EI6" s="1182"/>
      <c r="EJ6" s="1183"/>
      <c r="EK6" s="1181"/>
      <c r="EL6" s="1182"/>
      <c r="EM6" s="1183"/>
      <c r="EN6" s="1181"/>
      <c r="EO6" s="1182"/>
      <c r="EP6" s="1183"/>
      <c r="EQ6" s="1181"/>
      <c r="ER6" s="1182"/>
      <c r="ES6" s="1183"/>
      <c r="ET6" s="1181"/>
      <c r="EU6" s="1182"/>
      <c r="EV6" s="1183"/>
      <c r="EW6" s="1181"/>
      <c r="EX6" s="1182"/>
      <c r="EY6" s="1183"/>
      <c r="EZ6" s="1181"/>
      <c r="FA6" s="1182"/>
      <c r="FB6" s="1183"/>
      <c r="FC6" s="1181"/>
      <c r="FD6" s="1182"/>
      <c r="FE6" s="1183"/>
      <c r="FF6" s="1181"/>
      <c r="FG6" s="1182"/>
      <c r="FH6" s="1183"/>
      <c r="FI6" s="1181"/>
      <c r="FJ6" s="1182"/>
      <c r="FK6" s="1183"/>
      <c r="FL6" s="1223"/>
      <c r="FM6" s="1181"/>
      <c r="FN6" s="1182"/>
      <c r="FO6" s="1183"/>
      <c r="FP6" s="1181"/>
      <c r="FQ6" s="1182"/>
      <c r="FR6" s="1183"/>
      <c r="FS6" s="1181"/>
      <c r="FT6" s="1182"/>
      <c r="FU6" s="1183"/>
      <c r="FV6" s="1181"/>
      <c r="FW6" s="1182"/>
      <c r="FX6" s="1183"/>
      <c r="FY6" s="1181"/>
      <c r="FZ6" s="1182"/>
      <c r="GA6" s="1183"/>
      <c r="GB6" s="1181"/>
      <c r="GC6" s="1182"/>
      <c r="GD6" s="1183"/>
      <c r="GE6" s="1181"/>
      <c r="GF6" s="1182"/>
      <c r="GG6" s="1183"/>
      <c r="GH6" s="1181"/>
      <c r="GI6" s="1182"/>
      <c r="GJ6" s="1183"/>
      <c r="GK6" s="1181"/>
      <c r="GL6" s="1182"/>
      <c r="GM6" s="1183"/>
      <c r="GN6" s="1181"/>
      <c r="GO6" s="1182"/>
      <c r="GP6" s="1183"/>
      <c r="GQ6" s="1181"/>
      <c r="GR6" s="1182"/>
      <c r="GS6" s="1183"/>
      <c r="GT6" s="1181"/>
      <c r="GU6" s="1182"/>
      <c r="GV6" s="1183"/>
      <c r="GW6" s="1181"/>
      <c r="GX6" s="1182"/>
      <c r="GY6" s="1183"/>
      <c r="GZ6" s="1181"/>
      <c r="HA6" s="1182"/>
      <c r="HB6" s="1183"/>
      <c r="HC6" s="1181"/>
      <c r="HD6" s="1182"/>
      <c r="HE6" s="1183"/>
      <c r="HF6" s="1181"/>
      <c r="HG6" s="1182"/>
      <c r="HH6" s="1183"/>
    </row>
    <row r="7" spans="1:219" s="437" customFormat="1" ht="40.5" customHeight="1" thickBot="1" x14ac:dyDescent="0.25">
      <c r="A7" s="1238"/>
      <c r="B7" s="1057">
        <v>2017</v>
      </c>
      <c r="C7" s="1058"/>
      <c r="D7" s="1059"/>
      <c r="E7" s="1057">
        <v>2016</v>
      </c>
      <c r="F7" s="1058"/>
      <c r="G7" s="1059"/>
      <c r="H7" s="1060" t="s">
        <v>6</v>
      </c>
      <c r="I7" s="1062" t="s">
        <v>7</v>
      </c>
      <c r="J7" s="1043" t="s">
        <v>8</v>
      </c>
      <c r="K7" s="998"/>
      <c r="L7" s="981"/>
      <c r="M7" s="982"/>
      <c r="N7" s="1057">
        <f t="shared" ref="N7:Q7" si="6">B7</f>
        <v>2017</v>
      </c>
      <c r="O7" s="1058"/>
      <c r="P7" s="1059"/>
      <c r="Q7" s="1057">
        <f t="shared" si="6"/>
        <v>2016</v>
      </c>
      <c r="R7" s="1058"/>
      <c r="S7" s="1059"/>
      <c r="T7" s="1060" t="s">
        <v>6</v>
      </c>
      <c r="U7" s="1062" t="s">
        <v>7</v>
      </c>
      <c r="V7" s="1043" t="s">
        <v>8</v>
      </c>
      <c r="W7" s="985"/>
      <c r="X7" s="986"/>
      <c r="Y7" s="987"/>
      <c r="Z7" s="985"/>
      <c r="AA7" s="986"/>
      <c r="AB7" s="987"/>
      <c r="AC7" s="1116"/>
      <c r="AD7" s="1116"/>
      <c r="AE7" s="1117"/>
      <c r="AF7" s="1220"/>
      <c r="AG7" s="1118">
        <f>$B$7</f>
        <v>2017</v>
      </c>
      <c r="AH7" s="1119"/>
      <c r="AI7" s="1120"/>
      <c r="AJ7" s="1171">
        <f>$E$7</f>
        <v>2016</v>
      </c>
      <c r="AK7" s="1118"/>
      <c r="AL7" s="1120"/>
      <c r="AM7" s="1060" t="s">
        <v>6</v>
      </c>
      <c r="AN7" s="1062" t="s">
        <v>7</v>
      </c>
      <c r="AO7" s="1043" t="s">
        <v>8</v>
      </c>
      <c r="AP7" s="1002"/>
      <c r="AQ7" s="1143"/>
      <c r="AR7" s="1144"/>
      <c r="AS7" s="1002"/>
      <c r="AT7" s="1143"/>
      <c r="AU7" s="1144"/>
      <c r="AV7" s="1118">
        <f>$B$7</f>
        <v>2017</v>
      </c>
      <c r="AW7" s="1119"/>
      <c r="AX7" s="1120"/>
      <c r="AY7" s="1118">
        <f>$E$7</f>
        <v>2016</v>
      </c>
      <c r="AZ7" s="1119"/>
      <c r="BA7" s="1171"/>
      <c r="BB7" s="1060" t="s">
        <v>6</v>
      </c>
      <c r="BC7" s="1062" t="s">
        <v>7</v>
      </c>
      <c r="BD7" s="1043" t="s">
        <v>8</v>
      </c>
      <c r="BE7" s="1172"/>
      <c r="BF7" s="1173"/>
      <c r="BG7" s="1174"/>
      <c r="BH7" s="1172"/>
      <c r="BI7" s="1173"/>
      <c r="BJ7" s="1174"/>
      <c r="BK7" s="1220"/>
      <c r="BL7" s="1118">
        <f>$B$7</f>
        <v>2017</v>
      </c>
      <c r="BM7" s="1119"/>
      <c r="BN7" s="1120"/>
      <c r="BO7" s="1171">
        <f>$E$7</f>
        <v>2016</v>
      </c>
      <c r="BP7" s="1119"/>
      <c r="BQ7" s="1120"/>
      <c r="BR7" s="1060" t="s">
        <v>6</v>
      </c>
      <c r="BS7" s="1062" t="s">
        <v>7</v>
      </c>
      <c r="BT7" s="1043" t="s">
        <v>8</v>
      </c>
      <c r="BU7" s="985"/>
      <c r="BV7" s="986"/>
      <c r="BW7" s="987"/>
      <c r="BX7" s="985"/>
      <c r="BY7" s="986"/>
      <c r="BZ7" s="987"/>
      <c r="CA7" s="1118">
        <f>$B$7</f>
        <v>2017</v>
      </c>
      <c r="CB7" s="1119"/>
      <c r="CC7" s="1120"/>
      <c r="CD7" s="1118">
        <f>$E$7</f>
        <v>2016</v>
      </c>
      <c r="CE7" s="1119"/>
      <c r="CF7" s="1120"/>
      <c r="CG7" s="1060" t="s">
        <v>6</v>
      </c>
      <c r="CH7" s="1062" t="s">
        <v>7</v>
      </c>
      <c r="CI7" s="1043" t="s">
        <v>8</v>
      </c>
      <c r="CJ7" s="1172"/>
      <c r="CK7" s="1173"/>
      <c r="CL7" s="1174"/>
      <c r="CM7" s="1172"/>
      <c r="CN7" s="1173"/>
      <c r="CO7" s="1174"/>
      <c r="CP7" s="1220"/>
      <c r="CQ7" s="1168">
        <f t="shared" ref="CQ7:CT7" si="7">B7</f>
        <v>2017</v>
      </c>
      <c r="CR7" s="1169"/>
      <c r="CS7" s="1170"/>
      <c r="CT7" s="1168">
        <f t="shared" si="7"/>
        <v>2016</v>
      </c>
      <c r="CU7" s="1169"/>
      <c r="CV7" s="1170"/>
      <c r="CW7" s="1060" t="s">
        <v>6</v>
      </c>
      <c r="CX7" s="1062" t="s">
        <v>7</v>
      </c>
      <c r="CY7" s="1043" t="s">
        <v>8</v>
      </c>
      <c r="CZ7" s="1002"/>
      <c r="DA7" s="1143"/>
      <c r="DB7" s="1144"/>
      <c r="DC7" s="1002"/>
      <c r="DD7" s="1143"/>
      <c r="DE7" s="1144"/>
      <c r="DF7" s="1118">
        <f t="shared" ref="DF7:DI7" si="8">B7</f>
        <v>2017</v>
      </c>
      <c r="DG7" s="1119"/>
      <c r="DH7" s="1120"/>
      <c r="DI7" s="1118">
        <f t="shared" si="8"/>
        <v>2016</v>
      </c>
      <c r="DJ7" s="1119"/>
      <c r="DK7" s="1120"/>
      <c r="DL7" s="1060" t="s">
        <v>6</v>
      </c>
      <c r="DM7" s="1062" t="s">
        <v>7</v>
      </c>
      <c r="DN7" s="1043" t="s">
        <v>8</v>
      </c>
      <c r="DO7" s="1002"/>
      <c r="DP7" s="1143"/>
      <c r="DQ7" s="1144"/>
      <c r="DR7" s="1002"/>
      <c r="DS7" s="1143"/>
      <c r="DT7" s="1144"/>
      <c r="DU7" s="1220"/>
      <c r="DV7" s="1194"/>
      <c r="DW7" s="1195"/>
      <c r="DX7" s="1195"/>
      <c r="DY7" s="1200"/>
      <c r="DZ7" s="1201"/>
      <c r="EA7" s="1202"/>
      <c r="EB7" s="1184"/>
      <c r="EC7" s="1185"/>
      <c r="ED7" s="1186"/>
      <c r="EE7" s="1184"/>
      <c r="EF7" s="1185"/>
      <c r="EG7" s="1186"/>
      <c r="EH7" s="1184"/>
      <c r="EI7" s="1185"/>
      <c r="EJ7" s="1186"/>
      <c r="EK7" s="1184"/>
      <c r="EL7" s="1185"/>
      <c r="EM7" s="1186"/>
      <c r="EN7" s="1184"/>
      <c r="EO7" s="1185"/>
      <c r="EP7" s="1186"/>
      <c r="EQ7" s="1184"/>
      <c r="ER7" s="1185"/>
      <c r="ES7" s="1186"/>
      <c r="ET7" s="1184"/>
      <c r="EU7" s="1185"/>
      <c r="EV7" s="1186"/>
      <c r="EW7" s="1184"/>
      <c r="EX7" s="1185"/>
      <c r="EY7" s="1186"/>
      <c r="EZ7" s="1184"/>
      <c r="FA7" s="1185"/>
      <c r="FB7" s="1186"/>
      <c r="FC7" s="1184"/>
      <c r="FD7" s="1185"/>
      <c r="FE7" s="1186"/>
      <c r="FF7" s="1184"/>
      <c r="FG7" s="1185"/>
      <c r="FH7" s="1186"/>
      <c r="FI7" s="1184"/>
      <c r="FJ7" s="1185"/>
      <c r="FK7" s="1186"/>
      <c r="FL7" s="1223"/>
      <c r="FM7" s="1184"/>
      <c r="FN7" s="1185"/>
      <c r="FO7" s="1186"/>
      <c r="FP7" s="1184"/>
      <c r="FQ7" s="1185"/>
      <c r="FR7" s="1186"/>
      <c r="FS7" s="1184"/>
      <c r="FT7" s="1185"/>
      <c r="FU7" s="1186"/>
      <c r="FV7" s="1184"/>
      <c r="FW7" s="1185"/>
      <c r="FX7" s="1186"/>
      <c r="FY7" s="1184"/>
      <c r="FZ7" s="1185"/>
      <c r="GA7" s="1186"/>
      <c r="GB7" s="1184"/>
      <c r="GC7" s="1185"/>
      <c r="GD7" s="1186"/>
      <c r="GE7" s="1184"/>
      <c r="GF7" s="1185"/>
      <c r="GG7" s="1186"/>
      <c r="GH7" s="1184"/>
      <c r="GI7" s="1185"/>
      <c r="GJ7" s="1186"/>
      <c r="GK7" s="1184"/>
      <c r="GL7" s="1185"/>
      <c r="GM7" s="1186"/>
      <c r="GN7" s="1184"/>
      <c r="GO7" s="1185"/>
      <c r="GP7" s="1186"/>
      <c r="GQ7" s="1184"/>
      <c r="GR7" s="1185"/>
      <c r="GS7" s="1186"/>
      <c r="GT7" s="1184"/>
      <c r="GU7" s="1185"/>
      <c r="GV7" s="1186"/>
      <c r="GW7" s="1184"/>
      <c r="GX7" s="1185"/>
      <c r="GY7" s="1186"/>
      <c r="GZ7" s="1184"/>
      <c r="HA7" s="1185"/>
      <c r="HB7" s="1186"/>
      <c r="HC7" s="1184"/>
      <c r="HD7" s="1185"/>
      <c r="HE7" s="1186"/>
      <c r="HF7" s="1184"/>
      <c r="HG7" s="1185"/>
      <c r="HH7" s="1186"/>
    </row>
    <row r="8" spans="1:219" s="437" customFormat="1" ht="22.5" customHeight="1" thickBot="1" x14ac:dyDescent="0.25">
      <c r="A8" s="1239"/>
      <c r="B8" s="163" t="s">
        <v>6</v>
      </c>
      <c r="C8" s="164" t="s">
        <v>7</v>
      </c>
      <c r="D8" s="165" t="s">
        <v>8</v>
      </c>
      <c r="E8" s="166" t="s">
        <v>6</v>
      </c>
      <c r="F8" s="167" t="s">
        <v>7</v>
      </c>
      <c r="G8" s="168" t="s">
        <v>8</v>
      </c>
      <c r="H8" s="1061"/>
      <c r="I8" s="1063"/>
      <c r="J8" s="1044"/>
      <c r="K8" s="438">
        <f>$B$7</f>
        <v>2017</v>
      </c>
      <c r="L8" s="439">
        <f>$E$7</f>
        <v>2016</v>
      </c>
      <c r="M8" s="440" t="s">
        <v>9</v>
      </c>
      <c r="N8" s="441" t="s">
        <v>6</v>
      </c>
      <c r="O8" s="442" t="s">
        <v>7</v>
      </c>
      <c r="P8" s="443" t="s">
        <v>8</v>
      </c>
      <c r="Q8" s="441" t="s">
        <v>6</v>
      </c>
      <c r="R8" s="442" t="s">
        <v>7</v>
      </c>
      <c r="S8" s="443" t="s">
        <v>8</v>
      </c>
      <c r="T8" s="1061"/>
      <c r="U8" s="1063"/>
      <c r="V8" s="1044"/>
      <c r="W8" s="438">
        <f>$B$7</f>
        <v>2017</v>
      </c>
      <c r="X8" s="439">
        <f>$E$7</f>
        <v>2016</v>
      </c>
      <c r="Y8" s="444" t="s">
        <v>9</v>
      </c>
      <c r="Z8" s="438">
        <f>$B$7</f>
        <v>2017</v>
      </c>
      <c r="AA8" s="439">
        <f>$E$7</f>
        <v>2016</v>
      </c>
      <c r="AB8" s="444" t="s">
        <v>9</v>
      </c>
      <c r="AC8" s="445" t="e">
        <f>YEAR($B$6)</f>
        <v>#VALUE!</v>
      </c>
      <c r="AD8" s="446">
        <f>YEAR($E$6)</f>
        <v>1900</v>
      </c>
      <c r="AE8" s="447" t="s">
        <v>43</v>
      </c>
      <c r="AF8" s="448"/>
      <c r="AG8" s="163" t="s">
        <v>6</v>
      </c>
      <c r="AH8" s="164" t="s">
        <v>7</v>
      </c>
      <c r="AI8" s="165" t="s">
        <v>8</v>
      </c>
      <c r="AJ8" s="163" t="s">
        <v>6</v>
      </c>
      <c r="AK8" s="449" t="s">
        <v>7</v>
      </c>
      <c r="AL8" s="165" t="s">
        <v>8</v>
      </c>
      <c r="AM8" s="1165"/>
      <c r="AN8" s="1166"/>
      <c r="AO8" s="1167"/>
      <c r="AP8" s="450">
        <f>$B$7</f>
        <v>2017</v>
      </c>
      <c r="AQ8" s="451">
        <f>$E$7</f>
        <v>2016</v>
      </c>
      <c r="AR8" s="452" t="s">
        <v>9</v>
      </c>
      <c r="AS8" s="450">
        <f>$B$7</f>
        <v>2017</v>
      </c>
      <c r="AT8" s="451">
        <f>$E$7</f>
        <v>2016</v>
      </c>
      <c r="AU8" s="452" t="s">
        <v>9</v>
      </c>
      <c r="AV8" s="163" t="s">
        <v>6</v>
      </c>
      <c r="AW8" s="164" t="s">
        <v>7</v>
      </c>
      <c r="AX8" s="165" t="s">
        <v>8</v>
      </c>
      <c r="AY8" s="163" t="s">
        <v>6</v>
      </c>
      <c r="AZ8" s="164" t="s">
        <v>7</v>
      </c>
      <c r="BA8" s="165" t="s">
        <v>8</v>
      </c>
      <c r="BB8" s="1165"/>
      <c r="BC8" s="1166"/>
      <c r="BD8" s="1167"/>
      <c r="BE8" s="450">
        <f>$B$7</f>
        <v>2017</v>
      </c>
      <c r="BF8" s="451">
        <f>$E$7</f>
        <v>2016</v>
      </c>
      <c r="BG8" s="452" t="s">
        <v>9</v>
      </c>
      <c r="BH8" s="450">
        <f>$B$7</f>
        <v>2017</v>
      </c>
      <c r="BI8" s="451">
        <f>$E$7</f>
        <v>2016</v>
      </c>
      <c r="BJ8" s="452" t="s">
        <v>9</v>
      </c>
      <c r="BK8" s="448"/>
      <c r="BL8" s="441" t="s">
        <v>6</v>
      </c>
      <c r="BM8" s="442" t="s">
        <v>7</v>
      </c>
      <c r="BN8" s="443" t="s">
        <v>8</v>
      </c>
      <c r="BO8" s="453" t="s">
        <v>6</v>
      </c>
      <c r="BP8" s="442" t="s">
        <v>7</v>
      </c>
      <c r="BQ8" s="443" t="s">
        <v>8</v>
      </c>
      <c r="BR8" s="1165"/>
      <c r="BS8" s="1166"/>
      <c r="BT8" s="1167"/>
      <c r="BU8" s="438">
        <f>$B$7</f>
        <v>2017</v>
      </c>
      <c r="BV8" s="439">
        <f>$E$7</f>
        <v>2016</v>
      </c>
      <c r="BW8" s="454" t="s">
        <v>9</v>
      </c>
      <c r="BX8" s="438">
        <f>$B$7</f>
        <v>2017</v>
      </c>
      <c r="BY8" s="439">
        <f>$E$7</f>
        <v>2016</v>
      </c>
      <c r="BZ8" s="444" t="s">
        <v>9</v>
      </c>
      <c r="CA8" s="163" t="s">
        <v>6</v>
      </c>
      <c r="CB8" s="164" t="s">
        <v>7</v>
      </c>
      <c r="CC8" s="165" t="s">
        <v>8</v>
      </c>
      <c r="CD8" s="163" t="s">
        <v>6</v>
      </c>
      <c r="CE8" s="164" t="s">
        <v>7</v>
      </c>
      <c r="CF8" s="165" t="s">
        <v>8</v>
      </c>
      <c r="CG8" s="1165"/>
      <c r="CH8" s="1166"/>
      <c r="CI8" s="1167"/>
      <c r="CJ8" s="450">
        <f>$B$7</f>
        <v>2017</v>
      </c>
      <c r="CK8" s="451">
        <f>$E$7</f>
        <v>2016</v>
      </c>
      <c r="CL8" s="452" t="s">
        <v>9</v>
      </c>
      <c r="CM8" s="450">
        <f>$B$7</f>
        <v>2017</v>
      </c>
      <c r="CN8" s="451">
        <f>$E$7</f>
        <v>2016</v>
      </c>
      <c r="CO8" s="452" t="s">
        <v>9</v>
      </c>
      <c r="CP8" s="1221"/>
      <c r="CQ8" s="172" t="s">
        <v>6</v>
      </c>
      <c r="CR8" s="173" t="s">
        <v>7</v>
      </c>
      <c r="CS8" s="317" t="s">
        <v>8</v>
      </c>
      <c r="CT8" s="172" t="s">
        <v>6</v>
      </c>
      <c r="CU8" s="173" t="s">
        <v>7</v>
      </c>
      <c r="CV8" s="317" t="s">
        <v>8</v>
      </c>
      <c r="CW8" s="1061"/>
      <c r="CX8" s="1063"/>
      <c r="CY8" s="1044"/>
      <c r="CZ8" s="455">
        <f t="shared" ref="CZ8" si="9">$B$7</f>
        <v>2017</v>
      </c>
      <c r="DA8" s="456">
        <f t="shared" ref="DA8" si="10">$E$7</f>
        <v>2016</v>
      </c>
      <c r="DB8" s="457" t="s">
        <v>9</v>
      </c>
      <c r="DC8" s="458">
        <v>2015</v>
      </c>
      <c r="DD8" s="459">
        <v>2014</v>
      </c>
      <c r="DE8" s="457" t="s">
        <v>9</v>
      </c>
      <c r="DF8" s="326" t="s">
        <v>6</v>
      </c>
      <c r="DG8" s="327" t="s">
        <v>7</v>
      </c>
      <c r="DH8" s="328" t="s">
        <v>8</v>
      </c>
      <c r="DI8" s="326" t="s">
        <v>6</v>
      </c>
      <c r="DJ8" s="327" t="s">
        <v>7</v>
      </c>
      <c r="DK8" s="328" t="s">
        <v>8</v>
      </c>
      <c r="DL8" s="1061"/>
      <c r="DM8" s="1063"/>
      <c r="DN8" s="1044"/>
      <c r="DO8" s="458">
        <v>2015</v>
      </c>
      <c r="DP8" s="459">
        <v>2014</v>
      </c>
      <c r="DQ8" s="457" t="s">
        <v>9</v>
      </c>
      <c r="DR8" s="458">
        <v>2015</v>
      </c>
      <c r="DS8" s="459">
        <v>2014</v>
      </c>
      <c r="DT8" s="457" t="s">
        <v>9</v>
      </c>
      <c r="DU8" s="1221"/>
      <c r="DV8" s="455">
        <f>B7</f>
        <v>2017</v>
      </c>
      <c r="DW8" s="456">
        <f>E7</f>
        <v>2016</v>
      </c>
      <c r="DX8" s="460" t="s">
        <v>43</v>
      </c>
      <c r="DY8" s="455">
        <f t="shared" ref="DY8" si="11">$B$7</f>
        <v>2017</v>
      </c>
      <c r="DZ8" s="456">
        <f t="shared" ref="DZ8" si="12">$E$7</f>
        <v>2016</v>
      </c>
      <c r="EA8" s="460" t="s">
        <v>43</v>
      </c>
      <c r="EB8" s="455">
        <f t="shared" ref="EB8" si="13">$B$7</f>
        <v>2017</v>
      </c>
      <c r="EC8" s="456">
        <f t="shared" ref="EC8" si="14">$E$7</f>
        <v>2016</v>
      </c>
      <c r="ED8" s="460" t="s">
        <v>43</v>
      </c>
      <c r="EE8" s="455">
        <f t="shared" ref="EE8" si="15">$B$7</f>
        <v>2017</v>
      </c>
      <c r="EF8" s="456">
        <f t="shared" ref="EF8" si="16">$E$7</f>
        <v>2016</v>
      </c>
      <c r="EG8" s="460" t="s">
        <v>43</v>
      </c>
      <c r="EH8" s="455">
        <f t="shared" ref="EH8" si="17">$B$7</f>
        <v>2017</v>
      </c>
      <c r="EI8" s="456">
        <f t="shared" ref="EI8" si="18">$E$7</f>
        <v>2016</v>
      </c>
      <c r="EJ8" s="460" t="s">
        <v>43</v>
      </c>
      <c r="EK8" s="455">
        <f t="shared" ref="EK8" si="19">$B$7</f>
        <v>2017</v>
      </c>
      <c r="EL8" s="456">
        <f t="shared" ref="EL8" si="20">$E$7</f>
        <v>2016</v>
      </c>
      <c r="EM8" s="460" t="s">
        <v>43</v>
      </c>
      <c r="EN8" s="455">
        <f t="shared" ref="EN8" si="21">$B$7</f>
        <v>2017</v>
      </c>
      <c r="EO8" s="456">
        <f t="shared" ref="EO8" si="22">$E$7</f>
        <v>2016</v>
      </c>
      <c r="EP8" s="460" t="s">
        <v>43</v>
      </c>
      <c r="EQ8" s="455">
        <f t="shared" ref="EQ8" si="23">$B$7</f>
        <v>2017</v>
      </c>
      <c r="ER8" s="456">
        <f t="shared" ref="ER8" si="24">$E$7</f>
        <v>2016</v>
      </c>
      <c r="ES8" s="460" t="s">
        <v>43</v>
      </c>
      <c r="ET8" s="455">
        <f t="shared" ref="ET8" si="25">$B$7</f>
        <v>2017</v>
      </c>
      <c r="EU8" s="456">
        <f t="shared" ref="EU8" si="26">$E$7</f>
        <v>2016</v>
      </c>
      <c r="EV8" s="460" t="s">
        <v>43</v>
      </c>
      <c r="EW8" s="455">
        <f t="shared" ref="EW8" si="27">$B$7</f>
        <v>2017</v>
      </c>
      <c r="EX8" s="456">
        <f t="shared" ref="EX8" si="28">$E$7</f>
        <v>2016</v>
      </c>
      <c r="EY8" s="460" t="s">
        <v>43</v>
      </c>
      <c r="EZ8" s="455">
        <f t="shared" ref="EZ8" si="29">$B$7</f>
        <v>2017</v>
      </c>
      <c r="FA8" s="456">
        <f t="shared" ref="FA8" si="30">$E$7</f>
        <v>2016</v>
      </c>
      <c r="FB8" s="460" t="s">
        <v>43</v>
      </c>
      <c r="FC8" s="455">
        <f t="shared" ref="FC8" si="31">$B$7</f>
        <v>2017</v>
      </c>
      <c r="FD8" s="456">
        <f t="shared" ref="FD8" si="32">$E$7</f>
        <v>2016</v>
      </c>
      <c r="FE8" s="460" t="s">
        <v>43</v>
      </c>
      <c r="FF8" s="455">
        <f t="shared" ref="FF8" si="33">$B$7</f>
        <v>2017</v>
      </c>
      <c r="FG8" s="456">
        <f t="shared" ref="FG8" si="34">$E$7</f>
        <v>2016</v>
      </c>
      <c r="FH8" s="460" t="s">
        <v>43</v>
      </c>
      <c r="FI8" s="455">
        <f t="shared" ref="FI8" si="35">$B$7</f>
        <v>2017</v>
      </c>
      <c r="FJ8" s="456">
        <f t="shared" ref="FJ8" si="36">$E$7</f>
        <v>2016</v>
      </c>
      <c r="FK8" s="461" t="s">
        <v>43</v>
      </c>
      <c r="FL8" s="1224"/>
      <c r="FM8" s="455">
        <f t="shared" ref="FM8:FP8" si="37">$B$7</f>
        <v>2017</v>
      </c>
      <c r="FN8" s="456">
        <f t="shared" ref="FN8" si="38">$E$7</f>
        <v>2016</v>
      </c>
      <c r="FO8" s="462" t="s">
        <v>43</v>
      </c>
      <c r="FP8" s="455">
        <f t="shared" si="37"/>
        <v>2017</v>
      </c>
      <c r="FQ8" s="456">
        <f t="shared" ref="FQ8:HG8" si="39">$E$7</f>
        <v>2016</v>
      </c>
      <c r="FR8" s="462" t="s">
        <v>43</v>
      </c>
      <c r="FS8" s="455">
        <f t="shared" ref="FS8:HF8" si="40">$B$7</f>
        <v>2017</v>
      </c>
      <c r="FT8" s="456">
        <f t="shared" si="39"/>
        <v>2016</v>
      </c>
      <c r="FU8" s="462" t="s">
        <v>43</v>
      </c>
      <c r="FV8" s="455">
        <f t="shared" si="40"/>
        <v>2017</v>
      </c>
      <c r="FW8" s="456">
        <f t="shared" si="39"/>
        <v>2016</v>
      </c>
      <c r="FX8" s="462" t="s">
        <v>43</v>
      </c>
      <c r="FY8" s="455">
        <f t="shared" si="40"/>
        <v>2017</v>
      </c>
      <c r="FZ8" s="456">
        <f t="shared" si="39"/>
        <v>2016</v>
      </c>
      <c r="GA8" s="462" t="s">
        <v>43</v>
      </c>
      <c r="GB8" s="455">
        <f t="shared" si="40"/>
        <v>2017</v>
      </c>
      <c r="GC8" s="456">
        <f t="shared" si="39"/>
        <v>2016</v>
      </c>
      <c r="GD8" s="462" t="s">
        <v>43</v>
      </c>
      <c r="GE8" s="455">
        <f t="shared" si="40"/>
        <v>2017</v>
      </c>
      <c r="GF8" s="456">
        <f t="shared" si="39"/>
        <v>2016</v>
      </c>
      <c r="GG8" s="462" t="s">
        <v>43</v>
      </c>
      <c r="GH8" s="455">
        <f t="shared" si="40"/>
        <v>2017</v>
      </c>
      <c r="GI8" s="456">
        <f t="shared" si="39"/>
        <v>2016</v>
      </c>
      <c r="GJ8" s="462" t="s">
        <v>43</v>
      </c>
      <c r="GK8" s="455">
        <f t="shared" si="40"/>
        <v>2017</v>
      </c>
      <c r="GL8" s="456">
        <f t="shared" si="39"/>
        <v>2016</v>
      </c>
      <c r="GM8" s="462" t="s">
        <v>43</v>
      </c>
      <c r="GN8" s="455">
        <f t="shared" si="40"/>
        <v>2017</v>
      </c>
      <c r="GO8" s="456">
        <f t="shared" si="39"/>
        <v>2016</v>
      </c>
      <c r="GP8" s="462" t="s">
        <v>43</v>
      </c>
      <c r="GQ8" s="455">
        <f t="shared" si="40"/>
        <v>2017</v>
      </c>
      <c r="GR8" s="456">
        <f t="shared" si="39"/>
        <v>2016</v>
      </c>
      <c r="GS8" s="462" t="s">
        <v>43</v>
      </c>
      <c r="GT8" s="455">
        <f t="shared" si="40"/>
        <v>2017</v>
      </c>
      <c r="GU8" s="456">
        <f t="shared" si="39"/>
        <v>2016</v>
      </c>
      <c r="GV8" s="462" t="s">
        <v>43</v>
      </c>
      <c r="GW8" s="455">
        <f t="shared" si="40"/>
        <v>2017</v>
      </c>
      <c r="GX8" s="456">
        <f t="shared" si="39"/>
        <v>2016</v>
      </c>
      <c r="GY8" s="462" t="s">
        <v>43</v>
      </c>
      <c r="GZ8" s="455">
        <f t="shared" si="40"/>
        <v>2017</v>
      </c>
      <c r="HA8" s="456">
        <f t="shared" si="39"/>
        <v>2016</v>
      </c>
      <c r="HB8" s="462" t="s">
        <v>43</v>
      </c>
      <c r="HC8" s="455">
        <f t="shared" si="40"/>
        <v>2017</v>
      </c>
      <c r="HD8" s="456">
        <f t="shared" si="39"/>
        <v>2016</v>
      </c>
      <c r="HE8" s="462" t="s">
        <v>43</v>
      </c>
      <c r="HF8" s="455">
        <f t="shared" si="40"/>
        <v>2017</v>
      </c>
      <c r="HG8" s="456">
        <f t="shared" si="39"/>
        <v>2016</v>
      </c>
      <c r="HH8" s="463" t="s">
        <v>43</v>
      </c>
    </row>
    <row r="9" spans="1:219" s="464" customFormat="1" ht="27" customHeight="1" thickBot="1" x14ac:dyDescent="0.4">
      <c r="A9" s="465" t="s">
        <v>10</v>
      </c>
      <c r="B9" s="190">
        <f t="shared" ref="B9:G9" si="41">SUM(B10:B13)</f>
        <v>722</v>
      </c>
      <c r="C9" s="191">
        <f t="shared" si="41"/>
        <v>14</v>
      </c>
      <c r="D9" s="192">
        <f t="shared" si="41"/>
        <v>886</v>
      </c>
      <c r="E9" s="193">
        <f t="shared" si="41"/>
        <v>758</v>
      </c>
      <c r="F9" s="193">
        <f t="shared" si="41"/>
        <v>14</v>
      </c>
      <c r="G9" s="194">
        <f t="shared" si="41"/>
        <v>990</v>
      </c>
      <c r="H9" s="195">
        <f t="shared" ref="H9:J13" si="42">IF(E9=0,B9,((B9*100/E9)-100)/100)</f>
        <v>-4.7493403693931381E-2</v>
      </c>
      <c r="I9" s="196">
        <f t="shared" si="42"/>
        <v>0</v>
      </c>
      <c r="J9" s="197">
        <f t="shared" si="42"/>
        <v>-0.10505050505050505</v>
      </c>
      <c r="K9" s="466">
        <f t="shared" ref="K9:K13" si="43">IF(C9+D9=0,0,C9/(C9+D9))*100</f>
        <v>1.5555555555555556</v>
      </c>
      <c r="L9" s="467">
        <f t="shared" ref="L9:L13" si="44">IF(F9+G9=0,0,F9/(F9+G9))*100</f>
        <v>1.394422310756972</v>
      </c>
      <c r="M9" s="468">
        <f t="shared" ref="M9:M13" si="45">K9-L9</f>
        <v>0.1611332447985836</v>
      </c>
      <c r="N9" s="190">
        <f t="shared" ref="N9:S9" si="46">SUM(N10:N13)</f>
        <v>406</v>
      </c>
      <c r="O9" s="191">
        <f t="shared" si="46"/>
        <v>7</v>
      </c>
      <c r="P9" s="192">
        <f t="shared" si="46"/>
        <v>500</v>
      </c>
      <c r="Q9" s="190">
        <f t="shared" si="46"/>
        <v>237</v>
      </c>
      <c r="R9" s="191">
        <f t="shared" si="46"/>
        <v>6</v>
      </c>
      <c r="S9" s="192">
        <f t="shared" si="46"/>
        <v>309</v>
      </c>
      <c r="T9" s="195">
        <f t="shared" ref="T9:V13" si="47">IF(Q9=0,N9,((N9*100/Q9)-100)/100)</f>
        <v>0.71308016877637126</v>
      </c>
      <c r="U9" s="196">
        <f t="shared" si="47"/>
        <v>0.16666666666666671</v>
      </c>
      <c r="V9" s="197">
        <f t="shared" si="47"/>
        <v>0.6181229773462783</v>
      </c>
      <c r="W9" s="195">
        <f>IF(B9=0,0,N9/B9)</f>
        <v>0.56232686980609414</v>
      </c>
      <c r="X9" s="196">
        <f>IF(E9=0,0,Q9/E9)</f>
        <v>0.31266490765171506</v>
      </c>
      <c r="Y9" s="340">
        <f t="shared" ref="Y9:Y13" si="48">W9-X9</f>
        <v>0.24966196215437908</v>
      </c>
      <c r="Z9" s="466">
        <f t="shared" ref="Z9:Z13" si="49">IF((O9+P9)=0,0,O9/(O9+P9))*100</f>
        <v>1.3806706114398422</v>
      </c>
      <c r="AA9" s="467">
        <f t="shared" ref="AA9:AA13" si="50">IF((R9+S9)=0,0,R9/(R9+S9))*100</f>
        <v>1.9047619047619049</v>
      </c>
      <c r="AB9" s="468">
        <f t="shared" ref="AB9:AB13" si="51">Z9-AA9</f>
        <v>-0.52409129332206272</v>
      </c>
      <c r="AC9" s="193" t="e">
        <f>SUM(AC10:AC13)+#REF!</f>
        <v>#REF!</v>
      </c>
      <c r="AD9" s="191" t="e">
        <f>SUM(AD10:AD13)+#REF!</f>
        <v>#REF!</v>
      </c>
      <c r="AE9" s="469" t="e">
        <f t="shared" ref="AE9:AE13" si="52">IF(AD9=0,AC9,AC9/AD9-100%)</f>
        <v>#REF!</v>
      </c>
      <c r="AF9" s="470" t="s">
        <v>10</v>
      </c>
      <c r="AG9" s="36">
        <f t="shared" ref="AG9:AL9" si="53">SUM(AG10:AG13)</f>
        <v>722</v>
      </c>
      <c r="AH9" s="37">
        <f t="shared" si="53"/>
        <v>14</v>
      </c>
      <c r="AI9" s="38">
        <f t="shared" si="53"/>
        <v>886</v>
      </c>
      <c r="AJ9" s="36">
        <f t="shared" si="53"/>
        <v>758</v>
      </c>
      <c r="AK9" s="39">
        <f t="shared" si="53"/>
        <v>14</v>
      </c>
      <c r="AL9" s="38">
        <f t="shared" si="53"/>
        <v>990</v>
      </c>
      <c r="AM9" s="471">
        <f t="shared" ref="AM9:AO13" si="54">IF(AJ9=0,AG9,((AG9*100/AJ9)-100)/100)</f>
        <v>-4.7493403693931381E-2</v>
      </c>
      <c r="AN9" s="45">
        <f t="shared" si="54"/>
        <v>0</v>
      </c>
      <c r="AO9" s="199">
        <f t="shared" si="54"/>
        <v>-0.10505050505050505</v>
      </c>
      <c r="AP9" s="47">
        <f>IF(B9=0,0,AG9/B9)</f>
        <v>1</v>
      </c>
      <c r="AQ9" s="42">
        <f>IF(E9=0,0,AJ9/E9)</f>
        <v>1</v>
      </c>
      <c r="AR9" s="472">
        <f t="shared" ref="AR9:AR13" si="55">AP9-AQ9</f>
        <v>0</v>
      </c>
      <c r="AS9" s="473">
        <f t="shared" ref="AS9:AS13" si="56">IF(AH9+AI9=0,0,AH9/(AH9+AI9))*100</f>
        <v>1.5555555555555556</v>
      </c>
      <c r="AT9" s="474">
        <f t="shared" ref="AT9:AT13" si="57">IF(AK9+AL9=0,0,AK9/(AK9+AL9))*100</f>
        <v>1.394422310756972</v>
      </c>
      <c r="AU9" s="475">
        <f t="shared" ref="AU9:AU13" si="58">AS9-AT9</f>
        <v>0.1611332447985836</v>
      </c>
      <c r="AV9" s="36">
        <f t="shared" ref="AV9:BA9" si="59">SUM(AV10:AV13)</f>
        <v>406</v>
      </c>
      <c r="AW9" s="37">
        <f t="shared" si="59"/>
        <v>7</v>
      </c>
      <c r="AX9" s="38">
        <f t="shared" si="59"/>
        <v>500</v>
      </c>
      <c r="AY9" s="36">
        <f t="shared" si="59"/>
        <v>237</v>
      </c>
      <c r="AZ9" s="37">
        <f t="shared" si="59"/>
        <v>6</v>
      </c>
      <c r="BA9" s="40">
        <f t="shared" si="59"/>
        <v>309</v>
      </c>
      <c r="BB9" s="471">
        <f t="shared" ref="BB9:BD13" si="60">IF(AY9=0,AV9,((AV9*100/AY9)-100)/100)</f>
        <v>0.71308016877637126</v>
      </c>
      <c r="BC9" s="45">
        <f t="shared" si="60"/>
        <v>0.16666666666666671</v>
      </c>
      <c r="BD9" s="199">
        <f t="shared" si="60"/>
        <v>0.6181229773462783</v>
      </c>
      <c r="BE9" s="47">
        <f>IF(B9=0,0,AV9/B9)</f>
        <v>0.56232686980609414</v>
      </c>
      <c r="BF9" s="42">
        <f t="shared" ref="BF9:BF13" si="61">IF(E9=0,0,AY9/E9)</f>
        <v>0.31266490765171506</v>
      </c>
      <c r="BG9" s="472">
        <f t="shared" ref="BG9:BG13" si="62">BE9-BF9</f>
        <v>0.24966196215437908</v>
      </c>
      <c r="BH9" s="476">
        <f t="shared" ref="BH9:BH13" si="63">IF(AW9+AX9=0,0,AW9/(AW9+AX9))*100</f>
        <v>1.3806706114398422</v>
      </c>
      <c r="BI9" s="474">
        <f t="shared" ref="BI9:BI13" si="64">IF(AZ9+BA9=0,0,AZ9/(AZ9+BA9))*100</f>
        <v>1.9047619047619049</v>
      </c>
      <c r="BJ9" s="475">
        <f t="shared" ref="BJ9:BJ13" si="65">BH9-BI9</f>
        <v>-0.52409129332206272</v>
      </c>
      <c r="BK9" s="470" t="s">
        <v>10</v>
      </c>
      <c r="BL9" s="190">
        <f t="shared" ref="BL9:BQ9" si="66">SUM(BL10:BL13)</f>
        <v>0</v>
      </c>
      <c r="BM9" s="191">
        <f t="shared" si="66"/>
        <v>0</v>
      </c>
      <c r="BN9" s="192">
        <f t="shared" si="66"/>
        <v>0</v>
      </c>
      <c r="BO9" s="477">
        <f t="shared" si="66"/>
        <v>0</v>
      </c>
      <c r="BP9" s="191">
        <f t="shared" si="66"/>
        <v>0</v>
      </c>
      <c r="BQ9" s="192">
        <f t="shared" si="66"/>
        <v>0</v>
      </c>
      <c r="BR9" s="206">
        <f t="shared" ref="BR9:BT13" si="67">IF(BO9=0,BL9,((BL9*100/BO9)-100)/100)</f>
        <v>0</v>
      </c>
      <c r="BS9" s="207">
        <f t="shared" si="67"/>
        <v>0</v>
      </c>
      <c r="BT9" s="208">
        <f t="shared" si="67"/>
        <v>0</v>
      </c>
      <c r="BU9" s="206">
        <f t="shared" ref="BU9:BU13" si="68">IF(B9=0,0,BL9/B9)</f>
        <v>0</v>
      </c>
      <c r="BV9" s="207">
        <f t="shared" ref="BV9:BV13" si="69">IF(E9=0,0,BO9/E9)</f>
        <v>0</v>
      </c>
      <c r="BW9" s="208">
        <f t="shared" ref="BW9:BW13" si="70">BU9-BV9</f>
        <v>0</v>
      </c>
      <c r="BX9" s="478">
        <f t="shared" ref="BX9:BX13" si="71">IF(BM9+BN9=0,0,BM9/(BM9+BN9))</f>
        <v>0</v>
      </c>
      <c r="BY9" s="479">
        <f t="shared" ref="BY9:BY13" si="72">IF(BP9+BQ9=0,0,BP9/(BP9+BQ9))</f>
        <v>0</v>
      </c>
      <c r="BZ9" s="480">
        <f t="shared" ref="BZ9:BZ13" si="73">BX9-BY9</f>
        <v>0</v>
      </c>
      <c r="CA9" s="190">
        <f t="shared" ref="CA9:CF9" si="74">SUM(CA10:CA13)</f>
        <v>0</v>
      </c>
      <c r="CB9" s="191">
        <f t="shared" si="74"/>
        <v>0</v>
      </c>
      <c r="CC9" s="192">
        <f t="shared" si="74"/>
        <v>0</v>
      </c>
      <c r="CD9" s="190">
        <f t="shared" si="74"/>
        <v>0</v>
      </c>
      <c r="CE9" s="191">
        <f t="shared" si="74"/>
        <v>0</v>
      </c>
      <c r="CF9" s="192">
        <f t="shared" si="74"/>
        <v>0</v>
      </c>
      <c r="CG9" s="481">
        <f t="shared" ref="CG9:CI13" si="75">IF(CD9=0,CA9,((CA9*100/CD9)-100)/100)</f>
        <v>0</v>
      </c>
      <c r="CH9" s="482">
        <f t="shared" si="75"/>
        <v>0</v>
      </c>
      <c r="CI9" s="483">
        <f t="shared" si="75"/>
        <v>0</v>
      </c>
      <c r="CJ9" s="206">
        <f t="shared" ref="CJ9:CJ13" si="76">IF(B9=0,0,CA9/B9)</f>
        <v>0</v>
      </c>
      <c r="CK9" s="207">
        <f>IF(E9=0,0,CD9/E9)</f>
        <v>0</v>
      </c>
      <c r="CL9" s="208">
        <f t="shared" ref="CL9:CL13" si="77">CJ9-CK9</f>
        <v>0</v>
      </c>
      <c r="CM9" s="466">
        <f t="shared" ref="CM9:CM13" si="78">IF(CB9+CC9=0,0,CB9/(CB9+CC9))*100</f>
        <v>0</v>
      </c>
      <c r="CN9" s="467">
        <f t="shared" ref="CN9:CN13" si="79">IF(CE9+CF9=0,0,CE9/(CE9+CF9))*100</f>
        <v>0</v>
      </c>
      <c r="CO9" s="468">
        <f t="shared" ref="CO9:CO13" si="80">CM9-CN9</f>
        <v>0</v>
      </c>
      <c r="CP9" s="484" t="s">
        <v>10</v>
      </c>
      <c r="CQ9" s="36">
        <f t="shared" ref="CQ9:CV9" si="81">SUM(CQ10:CQ13)</f>
        <v>0</v>
      </c>
      <c r="CR9" s="37">
        <f t="shared" si="81"/>
        <v>0</v>
      </c>
      <c r="CS9" s="38">
        <f t="shared" si="81"/>
        <v>0</v>
      </c>
      <c r="CT9" s="36">
        <f t="shared" si="81"/>
        <v>0</v>
      </c>
      <c r="CU9" s="39">
        <f t="shared" si="81"/>
        <v>0</v>
      </c>
      <c r="CV9" s="38">
        <f t="shared" si="81"/>
        <v>0</v>
      </c>
      <c r="CW9" s="481">
        <f t="shared" ref="CW9:CY13" si="82">IF(CT9=0,CQ9,((CQ9*100/CT9)-100)/100)</f>
        <v>0</v>
      </c>
      <c r="CX9" s="482">
        <f t="shared" si="82"/>
        <v>0</v>
      </c>
      <c r="CY9" s="485">
        <f t="shared" si="82"/>
        <v>0</v>
      </c>
      <c r="CZ9" s="206">
        <f t="shared" ref="CZ9:CZ13" si="83">IF(B9=0,0,CQ9/B9)</f>
        <v>0</v>
      </c>
      <c r="DA9" s="207">
        <f t="shared" ref="DA9:DA13" si="84">IF(E9=0,0,CT9/E9)</f>
        <v>0</v>
      </c>
      <c r="DB9" s="208">
        <f t="shared" ref="DB9:DB13" si="85">CZ9-DA9</f>
        <v>0</v>
      </c>
      <c r="DC9" s="486">
        <f t="shared" ref="DC9:DC13" si="86">IF(CR9+CS9=0,0,CR9/(CR9+CS9))*100</f>
        <v>0</v>
      </c>
      <c r="DD9" s="487">
        <f t="shared" ref="DD9:DD13" si="87">IF(CU9+CV9=0,0,CU9/(CU9+CV9))*100</f>
        <v>0</v>
      </c>
      <c r="DE9" s="488">
        <f t="shared" ref="DE9:DE13" si="88">DC9-DD9</f>
        <v>0</v>
      </c>
      <c r="DF9" s="36">
        <f t="shared" ref="DF9:DK9" si="89">SUM(DF10:DF13)</f>
        <v>0</v>
      </c>
      <c r="DG9" s="37">
        <f t="shared" si="89"/>
        <v>0</v>
      </c>
      <c r="DH9" s="38">
        <f t="shared" si="89"/>
        <v>0</v>
      </c>
      <c r="DI9" s="39">
        <f t="shared" si="89"/>
        <v>0</v>
      </c>
      <c r="DJ9" s="37">
        <f t="shared" si="89"/>
        <v>0</v>
      </c>
      <c r="DK9" s="38">
        <f t="shared" si="89"/>
        <v>0</v>
      </c>
      <c r="DL9" s="481">
        <f t="shared" ref="DL9:DN13" si="90">IF(DI9=0,DF9,((DF9*100/DI9)-100)/100)</f>
        <v>0</v>
      </c>
      <c r="DM9" s="482">
        <f t="shared" si="90"/>
        <v>0</v>
      </c>
      <c r="DN9" s="485">
        <f t="shared" si="90"/>
        <v>0</v>
      </c>
      <c r="DO9" s="206">
        <f t="shared" ref="DO9:DO13" si="91">IF(CQ9=0,0,DF9/CQ9)</f>
        <v>0</v>
      </c>
      <c r="DP9" s="207">
        <f t="shared" ref="DP9:DP13" si="92">IF(CT9=0,0,DI9/CT9)</f>
        <v>0</v>
      </c>
      <c r="DQ9" s="489">
        <f t="shared" ref="DQ9:DQ13" si="93">DO9-DP9</f>
        <v>0</v>
      </c>
      <c r="DR9" s="486">
        <f t="shared" ref="DR9:DR13" si="94">IF(DG9+DH9=0,0,DG9/(DG9+DH9)*100)</f>
        <v>0</v>
      </c>
      <c r="DS9" s="487">
        <f t="shared" ref="DS9:DS13" si="95">IF(DJ9+DK9=0,0,DJ9/(DJ9+DK9)*100)</f>
        <v>0</v>
      </c>
      <c r="DT9" s="488">
        <f t="shared" ref="DT9:DT13" si="96">DR9-DS9</f>
        <v>0</v>
      </c>
      <c r="DU9" s="465" t="s">
        <v>10</v>
      </c>
      <c r="DV9" s="490">
        <f t="shared" ref="DV9:DW13" si="97">DY9+EB9+EE9+EH9+EK9+EN9+EQ9+ET9+EW9+EZ9+FC9+FF9+FI9+FM9+FP9+FS9+FV9+FY9+GB9+GE9+GH9+GK9+GN9+GQ9+GT9+GW9+GZ9+HC9+HF9</f>
        <v>630</v>
      </c>
      <c r="DW9" s="491">
        <f t="shared" si="97"/>
        <v>299</v>
      </c>
      <c r="DX9" s="398">
        <f t="shared" ref="DX9:DX13" si="98">IF(DW9=0,DV9,DV9/DW9-100%)</f>
        <v>1.1070234113712374</v>
      </c>
      <c r="DY9" s="490">
        <f>SUM(DY10:DY13)</f>
        <v>0</v>
      </c>
      <c r="DZ9" s="491">
        <f>SUM(DZ10:DZ13)</f>
        <v>0</v>
      </c>
      <c r="EA9" s="422">
        <f t="shared" ref="EA9:EA13" si="99">IF(DZ9=0,DY9,DY9/DZ9-100%)</f>
        <v>0</v>
      </c>
      <c r="EB9" s="490">
        <f>SUM(EB10:EB13)</f>
        <v>17</v>
      </c>
      <c r="EC9" s="491">
        <f>SUM(EC10:EC13)</f>
        <v>10</v>
      </c>
      <c r="ED9" s="398">
        <f t="shared" ref="ED9:ED13" si="100">IF(EC9=0,EB9,EB9/EC9-100%)</f>
        <v>0.7</v>
      </c>
      <c r="EE9" s="490">
        <f>SUM(EE10:EE13)</f>
        <v>0</v>
      </c>
      <c r="EF9" s="491">
        <f>SUM(EF10:EF13)</f>
        <v>1</v>
      </c>
      <c r="EG9" s="398">
        <f t="shared" ref="EG9:EG13" si="101">IF(EF9=0,EE9,EE9/EF9-100%)</f>
        <v>-1</v>
      </c>
      <c r="EH9" s="490">
        <f>SUM(EH10:EH13)</f>
        <v>22</v>
      </c>
      <c r="EI9" s="491">
        <f>SUM(EI10:EI13)</f>
        <v>13</v>
      </c>
      <c r="EJ9" s="398">
        <f t="shared" ref="EJ9:EJ13" si="102">IF(EI9=0,EH9,EH9/EI9-100%)</f>
        <v>0.69230769230769229</v>
      </c>
      <c r="EK9" s="490">
        <f>SUM(EK10:EK13)</f>
        <v>0</v>
      </c>
      <c r="EL9" s="491">
        <f>SUM(EL10:EL13)</f>
        <v>0</v>
      </c>
      <c r="EM9" s="398">
        <f t="shared" ref="EM9:EM13" si="103">IF(EL9=0,EK9,EK9/EL9-100%)</f>
        <v>0</v>
      </c>
      <c r="EN9" s="490">
        <f>SUM(EN10:EN13)</f>
        <v>0</v>
      </c>
      <c r="EO9" s="491">
        <f>SUM(EO10:EO13)</f>
        <v>0</v>
      </c>
      <c r="EP9" s="398">
        <f t="shared" ref="EP9:EP13" si="104">IF(EO9=0,EN9,EN9/EO9-100%)</f>
        <v>0</v>
      </c>
      <c r="EQ9" s="490">
        <f>SUM(EQ10:EQ13)</f>
        <v>0</v>
      </c>
      <c r="ER9" s="491">
        <f>SUM(ER10:ER13)</f>
        <v>2</v>
      </c>
      <c r="ES9" s="398">
        <f t="shared" ref="ES9:ES13" si="105">IF(ER9=0,EQ9,EQ9/ER9-100%)</f>
        <v>-1</v>
      </c>
      <c r="ET9" s="490">
        <f>SUM(ET10:ET13)</f>
        <v>2</v>
      </c>
      <c r="EU9" s="491">
        <f>SUM(EU10:EU13)</f>
        <v>3</v>
      </c>
      <c r="EV9" s="398">
        <f t="shared" ref="EV9:EV13" si="106">IF(EU9=0,ET9,ET9/EU9-100%)</f>
        <v>-0.33333333333333337</v>
      </c>
      <c r="EW9" s="490">
        <f>SUM(EW10:EW13)</f>
        <v>211</v>
      </c>
      <c r="EX9" s="491">
        <f>SUM(EX10:EX13)</f>
        <v>138</v>
      </c>
      <c r="EY9" s="398">
        <f t="shared" ref="EY9:EY13" si="107">IF(EX9=0,EW9,EW9/EX9-100%)</f>
        <v>0.52898550724637672</v>
      </c>
      <c r="EZ9" s="490">
        <f>SUM(EZ10:EZ13)</f>
        <v>143</v>
      </c>
      <c r="FA9" s="491">
        <f>SUM(FA10:FA13)</f>
        <v>9</v>
      </c>
      <c r="FB9" s="398">
        <f t="shared" ref="FB9:FB13" si="108">IF(FA9=0,EZ9,EZ9/FA9-100%)</f>
        <v>14.888888888888889</v>
      </c>
      <c r="FC9" s="490">
        <f>SUM(FC10:FC13)</f>
        <v>0</v>
      </c>
      <c r="FD9" s="491">
        <f>SUM(FD10:FD13)</f>
        <v>0</v>
      </c>
      <c r="FE9" s="398">
        <f t="shared" ref="FE9:FE13" si="109">IF(FD9=0,FC9,FC9/FD9-100%)</f>
        <v>0</v>
      </c>
      <c r="FF9" s="490">
        <f>SUM(FF10:FF13)</f>
        <v>2</v>
      </c>
      <c r="FG9" s="491">
        <f>SUM(FG10:FG13)</f>
        <v>3</v>
      </c>
      <c r="FH9" s="398">
        <f t="shared" ref="FH9:FH13" si="110">IF(FG9=0,FF9,FF9/FG9-100%)</f>
        <v>-0.33333333333333337</v>
      </c>
      <c r="FI9" s="490">
        <f>SUM(FI10:FI13)</f>
        <v>0</v>
      </c>
      <c r="FJ9" s="491">
        <f>SUM(FJ10:FJ13)</f>
        <v>0</v>
      </c>
      <c r="FK9" s="398">
        <f t="shared" ref="FK9:FK13" si="111">IF(FJ9=0,FI9,FI9/FJ9-100%)</f>
        <v>0</v>
      </c>
      <c r="FL9" s="465" t="s">
        <v>10</v>
      </c>
      <c r="FM9" s="492">
        <f>SUM(FM10:FM13)</f>
        <v>10</v>
      </c>
      <c r="FN9" s="493">
        <f>SUM(FN10:FN13)</f>
        <v>22</v>
      </c>
      <c r="FO9" s="472">
        <f t="shared" ref="FO9:FO13" si="112">IF(FN9=0,FM9,FM9/FN9-100%)</f>
        <v>-0.54545454545454541</v>
      </c>
      <c r="FP9" s="492">
        <f>SUM(FP10:FP13)</f>
        <v>0</v>
      </c>
      <c r="FQ9" s="493">
        <f>SUM(FQ10:FQ13)</f>
        <v>0</v>
      </c>
      <c r="FR9" s="472">
        <f t="shared" ref="FR9:FR13" si="113">IF(FQ9=0,FP9,FP9/FQ9-100%)</f>
        <v>0</v>
      </c>
      <c r="FS9" s="492">
        <f>SUM(FS10:FS13)</f>
        <v>2</v>
      </c>
      <c r="FT9" s="493">
        <f>SUM(FT10:FT13)</f>
        <v>2</v>
      </c>
      <c r="FU9" s="472">
        <f t="shared" ref="FU9:FU13" si="114">IF(FT9=0,FS9,FS9/FT9-100%)</f>
        <v>0</v>
      </c>
      <c r="FV9" s="492">
        <f>SUM(FV10:FV13)</f>
        <v>0</v>
      </c>
      <c r="FW9" s="493">
        <f>SUM(FW10:FW13)</f>
        <v>5</v>
      </c>
      <c r="FX9" s="472">
        <f t="shared" ref="FX9:FX13" si="115">IF(FW9=0,FV9,FV9/FW9-100%)</f>
        <v>-1</v>
      </c>
      <c r="FY9" s="492">
        <f>SUM(FY10:FY13)</f>
        <v>0</v>
      </c>
      <c r="FZ9" s="493">
        <f>SUM(FZ10:FZ13)</f>
        <v>0</v>
      </c>
      <c r="GA9" s="472">
        <f t="shared" ref="GA9:GA13" si="116">IF(FZ9=0,FY9,FY9/FZ9-100%)</f>
        <v>0</v>
      </c>
      <c r="GB9" s="492">
        <f>SUM(GB10:GB13)</f>
        <v>0</v>
      </c>
      <c r="GC9" s="493">
        <f>SUM(GC10:GC13)</f>
        <v>0</v>
      </c>
      <c r="GD9" s="472">
        <f t="shared" ref="GD9:GD13" si="117">IF(GC9=0,GB9,GB9/GC9-100%)</f>
        <v>0</v>
      </c>
      <c r="GE9" s="492">
        <f>SUM(GE10:GE13)</f>
        <v>83</v>
      </c>
      <c r="GF9" s="493">
        <f>SUM(GF10:GF13)</f>
        <v>55</v>
      </c>
      <c r="GG9" s="472">
        <f t="shared" ref="GG9:GG13" si="118">IF(GF9=0,GE9,GE9/GF9-100%)</f>
        <v>0.50909090909090904</v>
      </c>
      <c r="GH9" s="492">
        <f>SUM(GH10:GH13)</f>
        <v>132</v>
      </c>
      <c r="GI9" s="493">
        <f>SUM(GI10:GI13)</f>
        <v>35</v>
      </c>
      <c r="GJ9" s="472">
        <f t="shared" ref="GJ9:GJ13" si="119">IF(GI9=0,GH9,GH9/GI9-100%)</f>
        <v>2.7714285714285714</v>
      </c>
      <c r="GK9" s="492">
        <f>SUM(GK10:GK13)</f>
        <v>0</v>
      </c>
      <c r="GL9" s="493">
        <f>SUM(GL10:GL13)</f>
        <v>0</v>
      </c>
      <c r="GM9" s="472">
        <f t="shared" ref="GM9:GM13" si="120">IF(GL9=0,GK9,GK9/GL9-100%)</f>
        <v>0</v>
      </c>
      <c r="GN9" s="492">
        <f>SUM(GN10:GN13)</f>
        <v>0</v>
      </c>
      <c r="GO9" s="493">
        <f>SUM(GO10:GO13)</f>
        <v>0</v>
      </c>
      <c r="GP9" s="472">
        <f t="shared" ref="GP9:GP13" si="121">IF(GO9=0,GN9,GN9/GO9-100%)</f>
        <v>0</v>
      </c>
      <c r="GQ9" s="492">
        <f>SUM(GQ10:GQ13)</f>
        <v>6</v>
      </c>
      <c r="GR9" s="493">
        <f>SUM(GR10:GR13)</f>
        <v>1</v>
      </c>
      <c r="GS9" s="472">
        <f t="shared" ref="GS9:GS13" si="122">IF(GR9=0,GQ9,GQ9/GR9-100%)</f>
        <v>5</v>
      </c>
      <c r="GT9" s="492">
        <f>SUM(GT10:GT13)</f>
        <v>0</v>
      </c>
      <c r="GU9" s="493">
        <f>SUM(GU10:GU13)</f>
        <v>0</v>
      </c>
      <c r="GV9" s="472">
        <f t="shared" ref="GV9:GV13" si="123">IF(GU9=0,GT9,GT9/GU9-100%)</f>
        <v>0</v>
      </c>
      <c r="GW9" s="494">
        <f>SUM(GW10:GW13)</f>
        <v>0</v>
      </c>
      <c r="GX9" s="495">
        <f>SUM(GX10:GX13)</f>
        <v>0</v>
      </c>
      <c r="GY9" s="496">
        <f t="shared" ref="GY9:GY13" si="124">IF(GX9=0,GW9,GW9/GX9-100%)</f>
        <v>0</v>
      </c>
      <c r="GZ9" s="494">
        <f>SUM(GZ10:GZ13)</f>
        <v>0</v>
      </c>
      <c r="HA9" s="495">
        <f>SUM(HA10:HA13)</f>
        <v>0</v>
      </c>
      <c r="HB9" s="496">
        <f t="shared" ref="HB9:HB13" si="125">IF(HA9=0,GZ9,GZ9/HA9-100%)</f>
        <v>0</v>
      </c>
      <c r="HC9" s="492">
        <f>SUM(HC10:HC13)</f>
        <v>0</v>
      </c>
      <c r="HD9" s="493">
        <f>SUM(HD10:HD13)</f>
        <v>0</v>
      </c>
      <c r="HE9" s="472">
        <f t="shared" ref="HE9:HE13" si="126">IF(HD9=0,HC9,HC9/HD9-100%)</f>
        <v>0</v>
      </c>
      <c r="HF9" s="492">
        <f>SUM(HF10:HF13)</f>
        <v>0</v>
      </c>
      <c r="HG9" s="493">
        <f>SUM(HG10:HG13)</f>
        <v>0</v>
      </c>
      <c r="HH9" s="472">
        <f t="shared" ref="HH9:HH13" si="127">IF(HG9=0,HF9,HF9/HG9-100%)</f>
        <v>0</v>
      </c>
    </row>
    <row r="10" spans="1:219" s="497" customFormat="1" ht="27" customHeight="1" x14ac:dyDescent="0.35">
      <c r="A10" s="502" t="s">
        <v>11</v>
      </c>
      <c r="B10" s="213">
        <v>275</v>
      </c>
      <c r="C10" s="214">
        <v>6</v>
      </c>
      <c r="D10" s="215">
        <v>352</v>
      </c>
      <c r="E10" s="213">
        <v>273</v>
      </c>
      <c r="F10" s="216">
        <v>9</v>
      </c>
      <c r="G10" s="215">
        <v>370</v>
      </c>
      <c r="H10" s="255">
        <f t="shared" si="42"/>
        <v>7.3260073260073E-3</v>
      </c>
      <c r="I10" s="420">
        <f t="shared" si="42"/>
        <v>-0.33333333333333326</v>
      </c>
      <c r="J10" s="503">
        <f t="shared" si="42"/>
        <v>-4.86486486486487E-2</v>
      </c>
      <c r="K10" s="504">
        <f t="shared" si="43"/>
        <v>1.6759776536312849</v>
      </c>
      <c r="L10" s="505">
        <f t="shared" si="44"/>
        <v>2.3746701846965697</v>
      </c>
      <c r="M10" s="506">
        <f t="shared" si="45"/>
        <v>-0.69869253106528473</v>
      </c>
      <c r="N10" s="213">
        <v>161</v>
      </c>
      <c r="O10" s="214">
        <v>5</v>
      </c>
      <c r="P10" s="215">
        <v>205</v>
      </c>
      <c r="Q10" s="216">
        <v>75</v>
      </c>
      <c r="R10" s="214">
        <v>3</v>
      </c>
      <c r="S10" s="220">
        <v>107</v>
      </c>
      <c r="T10" s="255">
        <f t="shared" si="47"/>
        <v>1.1466666666666665</v>
      </c>
      <c r="U10" s="420">
        <f t="shared" si="47"/>
        <v>0.66666666666666652</v>
      </c>
      <c r="V10" s="503">
        <f t="shared" si="47"/>
        <v>0.9158878504672896</v>
      </c>
      <c r="W10" s="255">
        <f t="shared" ref="W10:W13" si="128">IF(B10=0,0,N10/B10)</f>
        <v>0.58545454545454545</v>
      </c>
      <c r="X10" s="420">
        <f>IF(E10=0,0,Q10/E10)</f>
        <v>0.27472527472527475</v>
      </c>
      <c r="Y10" s="421">
        <f t="shared" si="48"/>
        <v>0.3107292707292707</v>
      </c>
      <c r="Z10" s="507">
        <f t="shared" si="49"/>
        <v>2.3809523809523809</v>
      </c>
      <c r="AA10" s="508">
        <f t="shared" si="50"/>
        <v>2.7272727272727271</v>
      </c>
      <c r="AB10" s="509">
        <f t="shared" si="51"/>
        <v>-0.34632034632034614</v>
      </c>
      <c r="AC10" s="510" t="e">
        <f>#REF!</f>
        <v>#REF!</v>
      </c>
      <c r="AD10" s="511" t="e">
        <f>#REF!</f>
        <v>#REF!</v>
      </c>
      <c r="AE10" s="512" t="e">
        <f t="shared" si="52"/>
        <v>#REF!</v>
      </c>
      <c r="AF10" s="229" t="s">
        <v>11</v>
      </c>
      <c r="AG10" s="231">
        <v>275</v>
      </c>
      <c r="AH10" s="86">
        <v>6</v>
      </c>
      <c r="AI10" s="232">
        <v>352</v>
      </c>
      <c r="AJ10" s="231">
        <v>273</v>
      </c>
      <c r="AK10" s="238">
        <v>9</v>
      </c>
      <c r="AL10" s="232">
        <v>370</v>
      </c>
      <c r="AM10" s="513">
        <f t="shared" si="54"/>
        <v>7.3260073260073E-3</v>
      </c>
      <c r="AN10" s="514">
        <f t="shared" si="54"/>
        <v>-0.33333333333333326</v>
      </c>
      <c r="AO10" s="515">
        <f t="shared" si="54"/>
        <v>-4.86486486486487E-2</v>
      </c>
      <c r="AP10" s="513">
        <f t="shared" ref="AP10:AP13" si="129">IF(B10=0,0,AG10/B10)</f>
        <v>1</v>
      </c>
      <c r="AQ10" s="514">
        <f t="shared" ref="AQ10:AQ13" si="130">IF(E10=0,0,AJ10/E10)</f>
        <v>1</v>
      </c>
      <c r="AR10" s="515">
        <f t="shared" si="55"/>
        <v>0</v>
      </c>
      <c r="AS10" s="507">
        <f t="shared" si="56"/>
        <v>1.6759776536312849</v>
      </c>
      <c r="AT10" s="508">
        <f t="shared" si="57"/>
        <v>2.3746701846965697</v>
      </c>
      <c r="AU10" s="509">
        <f t="shared" si="58"/>
        <v>-0.69869253106528473</v>
      </c>
      <c r="AV10" s="231">
        <v>161</v>
      </c>
      <c r="AW10" s="86">
        <v>5</v>
      </c>
      <c r="AX10" s="232">
        <v>205</v>
      </c>
      <c r="AY10" s="231">
        <v>75</v>
      </c>
      <c r="AZ10" s="86">
        <v>3</v>
      </c>
      <c r="BA10" s="87">
        <v>107</v>
      </c>
      <c r="BB10" s="513">
        <f t="shared" si="60"/>
        <v>1.1466666666666665</v>
      </c>
      <c r="BC10" s="514">
        <f t="shared" si="60"/>
        <v>0.66666666666666652</v>
      </c>
      <c r="BD10" s="515">
        <f t="shared" si="60"/>
        <v>0.9158878504672896</v>
      </c>
      <c r="BE10" s="32">
        <f t="shared" ref="BE10:BE13" si="131">IF(B10=0,0,AV10/B10)</f>
        <v>0.58545454545454545</v>
      </c>
      <c r="BF10" s="33">
        <f t="shared" si="61"/>
        <v>0.27472527472527475</v>
      </c>
      <c r="BG10" s="515">
        <f t="shared" si="62"/>
        <v>0.3107292707292707</v>
      </c>
      <c r="BH10" s="516">
        <f t="shared" si="63"/>
        <v>2.3809523809523809</v>
      </c>
      <c r="BI10" s="517">
        <f t="shared" si="64"/>
        <v>2.7272727272727271</v>
      </c>
      <c r="BJ10" s="509">
        <f t="shared" si="65"/>
        <v>-0.34632034632034614</v>
      </c>
      <c r="BK10" s="229" t="s">
        <v>11</v>
      </c>
      <c r="BL10" s="518">
        <v>0</v>
      </c>
      <c r="BM10" s="519">
        <v>0</v>
      </c>
      <c r="BN10" s="520">
        <v>0</v>
      </c>
      <c r="BO10" s="521">
        <v>0</v>
      </c>
      <c r="BP10" s="519">
        <v>0</v>
      </c>
      <c r="BQ10" s="520">
        <v>0</v>
      </c>
      <c r="BR10" s="239">
        <f t="shared" si="67"/>
        <v>0</v>
      </c>
      <c r="BS10" s="240">
        <f t="shared" si="67"/>
        <v>0</v>
      </c>
      <c r="BT10" s="241">
        <f t="shared" si="67"/>
        <v>0</v>
      </c>
      <c r="BU10" s="239">
        <f t="shared" si="68"/>
        <v>0</v>
      </c>
      <c r="BV10" s="240">
        <f t="shared" si="69"/>
        <v>0</v>
      </c>
      <c r="BW10" s="241">
        <f t="shared" si="70"/>
        <v>0</v>
      </c>
      <c r="BX10" s="507">
        <f t="shared" si="71"/>
        <v>0</v>
      </c>
      <c r="BY10" s="508">
        <f t="shared" si="72"/>
        <v>0</v>
      </c>
      <c r="BZ10" s="509">
        <f t="shared" si="73"/>
        <v>0</v>
      </c>
      <c r="CA10" s="231">
        <v>0</v>
      </c>
      <c r="CB10" s="86">
        <v>0</v>
      </c>
      <c r="CC10" s="232">
        <v>0</v>
      </c>
      <c r="CD10" s="231">
        <v>0</v>
      </c>
      <c r="CE10" s="86">
        <v>0</v>
      </c>
      <c r="CF10" s="232">
        <v>0</v>
      </c>
      <c r="CG10" s="239">
        <f t="shared" si="75"/>
        <v>0</v>
      </c>
      <c r="CH10" s="240">
        <f t="shared" si="75"/>
        <v>0</v>
      </c>
      <c r="CI10" s="241">
        <f t="shared" si="75"/>
        <v>0</v>
      </c>
      <c r="CJ10" s="522">
        <f t="shared" si="76"/>
        <v>0</v>
      </c>
      <c r="CK10" s="523">
        <f t="shared" ref="CK10:CK13" si="132">IF(E10=0,0,CD10/E10)</f>
        <v>0</v>
      </c>
      <c r="CL10" s="524">
        <f t="shared" si="77"/>
        <v>0</v>
      </c>
      <c r="CM10" s="525">
        <f t="shared" si="78"/>
        <v>0</v>
      </c>
      <c r="CN10" s="517">
        <f t="shared" si="79"/>
        <v>0</v>
      </c>
      <c r="CO10" s="509">
        <f t="shared" si="80"/>
        <v>0</v>
      </c>
      <c r="CP10" s="526" t="s">
        <v>11</v>
      </c>
      <c r="CQ10" s="231">
        <v>0</v>
      </c>
      <c r="CR10" s="86">
        <v>0</v>
      </c>
      <c r="CS10" s="242">
        <v>0</v>
      </c>
      <c r="CT10" s="231">
        <v>0</v>
      </c>
      <c r="CU10" s="238">
        <v>0</v>
      </c>
      <c r="CV10" s="232">
        <v>0</v>
      </c>
      <c r="CW10" s="239">
        <f t="shared" si="82"/>
        <v>0</v>
      </c>
      <c r="CX10" s="240">
        <f t="shared" si="82"/>
        <v>0</v>
      </c>
      <c r="CY10" s="527">
        <f t="shared" si="82"/>
        <v>0</v>
      </c>
      <c r="CZ10" s="239">
        <f t="shared" si="83"/>
        <v>0</v>
      </c>
      <c r="DA10" s="240">
        <f t="shared" si="84"/>
        <v>0</v>
      </c>
      <c r="DB10" s="241">
        <f t="shared" si="85"/>
        <v>0</v>
      </c>
      <c r="DC10" s="528">
        <f t="shared" si="86"/>
        <v>0</v>
      </c>
      <c r="DD10" s="529">
        <f t="shared" si="87"/>
        <v>0</v>
      </c>
      <c r="DE10" s="530">
        <f t="shared" si="88"/>
        <v>0</v>
      </c>
      <c r="DF10" s="231">
        <v>0</v>
      </c>
      <c r="DG10" s="86">
        <v>0</v>
      </c>
      <c r="DH10" s="242">
        <v>0</v>
      </c>
      <c r="DI10" s="231">
        <v>0</v>
      </c>
      <c r="DJ10" s="86">
        <v>0</v>
      </c>
      <c r="DK10" s="232">
        <v>0</v>
      </c>
      <c r="DL10" s="239">
        <f t="shared" si="90"/>
        <v>0</v>
      </c>
      <c r="DM10" s="240">
        <f t="shared" si="90"/>
        <v>0</v>
      </c>
      <c r="DN10" s="527">
        <f t="shared" si="90"/>
        <v>0</v>
      </c>
      <c r="DO10" s="239">
        <f t="shared" si="91"/>
        <v>0</v>
      </c>
      <c r="DP10" s="240">
        <f t="shared" si="92"/>
        <v>0</v>
      </c>
      <c r="DQ10" s="531">
        <f t="shared" si="93"/>
        <v>0</v>
      </c>
      <c r="DR10" s="528">
        <f t="shared" si="94"/>
        <v>0</v>
      </c>
      <c r="DS10" s="529">
        <f t="shared" si="95"/>
        <v>0</v>
      </c>
      <c r="DT10" s="530">
        <f t="shared" si="96"/>
        <v>0</v>
      </c>
      <c r="DU10" s="502" t="s">
        <v>11</v>
      </c>
      <c r="DV10" s="532">
        <f>DY10+EB10+EE10+EH10+EK10+EN10+EQ10+ET10+EW10+EZ10+FC10+FF10+FI10+FM10+FP10+FS10+FV10+FY10+GB10+GE10+GH10+GK10+GN10+GQ10+GT10+GW10+GZ10+HC10+HF10</f>
        <v>251</v>
      </c>
      <c r="DW10" s="533">
        <f t="shared" si="97"/>
        <v>91</v>
      </c>
      <c r="DX10" s="534">
        <f t="shared" si="98"/>
        <v>1.7582417582417582</v>
      </c>
      <c r="DY10" s="532">
        <v>0</v>
      </c>
      <c r="DZ10" s="533">
        <v>0</v>
      </c>
      <c r="EA10" s="535">
        <f t="shared" si="99"/>
        <v>0</v>
      </c>
      <c r="EB10" s="532">
        <v>6</v>
      </c>
      <c r="EC10" s="533">
        <v>3</v>
      </c>
      <c r="ED10" s="534">
        <f t="shared" si="100"/>
        <v>1</v>
      </c>
      <c r="EE10" s="532">
        <v>0</v>
      </c>
      <c r="EF10" s="533">
        <v>1</v>
      </c>
      <c r="EG10" s="534">
        <f t="shared" si="101"/>
        <v>-1</v>
      </c>
      <c r="EH10" s="532">
        <v>2</v>
      </c>
      <c r="EI10" s="533">
        <v>1</v>
      </c>
      <c r="EJ10" s="534">
        <f t="shared" si="102"/>
        <v>1</v>
      </c>
      <c r="EK10" s="532">
        <v>0</v>
      </c>
      <c r="EL10" s="533">
        <v>0</v>
      </c>
      <c r="EM10" s="536">
        <f t="shared" si="103"/>
        <v>0</v>
      </c>
      <c r="EN10" s="532">
        <v>0</v>
      </c>
      <c r="EO10" s="533">
        <v>0</v>
      </c>
      <c r="EP10" s="536">
        <f t="shared" si="104"/>
        <v>0</v>
      </c>
      <c r="EQ10" s="532">
        <v>0</v>
      </c>
      <c r="ER10" s="533">
        <v>2</v>
      </c>
      <c r="ES10" s="536">
        <f t="shared" si="105"/>
        <v>-1</v>
      </c>
      <c r="ET10" s="532">
        <v>0</v>
      </c>
      <c r="EU10" s="533">
        <v>2</v>
      </c>
      <c r="EV10" s="536">
        <f t="shared" si="106"/>
        <v>-1</v>
      </c>
      <c r="EW10" s="532">
        <v>84</v>
      </c>
      <c r="EX10" s="533">
        <v>44</v>
      </c>
      <c r="EY10" s="534">
        <f t="shared" si="107"/>
        <v>0.90909090909090917</v>
      </c>
      <c r="EZ10" s="532">
        <v>64</v>
      </c>
      <c r="FA10" s="533">
        <v>2</v>
      </c>
      <c r="FB10" s="536">
        <f t="shared" si="108"/>
        <v>31</v>
      </c>
      <c r="FC10" s="532">
        <v>0</v>
      </c>
      <c r="FD10" s="533">
        <v>0</v>
      </c>
      <c r="FE10" s="536">
        <f t="shared" si="109"/>
        <v>0</v>
      </c>
      <c r="FF10" s="532">
        <v>0</v>
      </c>
      <c r="FG10" s="533">
        <v>1</v>
      </c>
      <c r="FH10" s="536">
        <f t="shared" si="110"/>
        <v>-1</v>
      </c>
      <c r="FI10" s="532">
        <v>0</v>
      </c>
      <c r="FJ10" s="533">
        <v>0</v>
      </c>
      <c r="FK10" s="536">
        <f t="shared" si="111"/>
        <v>0</v>
      </c>
      <c r="FL10" s="502" t="s">
        <v>11</v>
      </c>
      <c r="FM10" s="532">
        <v>4</v>
      </c>
      <c r="FN10" s="533">
        <v>6</v>
      </c>
      <c r="FO10" s="515">
        <f t="shared" si="112"/>
        <v>-0.33333333333333337</v>
      </c>
      <c r="FP10" s="532">
        <v>0</v>
      </c>
      <c r="FQ10" s="533">
        <v>0</v>
      </c>
      <c r="FR10" s="515">
        <f t="shared" si="113"/>
        <v>0</v>
      </c>
      <c r="FS10" s="532">
        <v>2</v>
      </c>
      <c r="FT10" s="533">
        <v>0</v>
      </c>
      <c r="FU10" s="515">
        <f t="shared" si="114"/>
        <v>2</v>
      </c>
      <c r="FV10" s="532">
        <v>0</v>
      </c>
      <c r="FW10" s="533">
        <v>3</v>
      </c>
      <c r="FX10" s="515">
        <f t="shared" si="115"/>
        <v>-1</v>
      </c>
      <c r="FY10" s="532">
        <v>0</v>
      </c>
      <c r="FZ10" s="533">
        <v>0</v>
      </c>
      <c r="GA10" s="515">
        <f t="shared" si="116"/>
        <v>0</v>
      </c>
      <c r="GB10" s="532">
        <v>0</v>
      </c>
      <c r="GC10" s="533">
        <v>0</v>
      </c>
      <c r="GD10" s="515">
        <f t="shared" si="117"/>
        <v>0</v>
      </c>
      <c r="GE10" s="532">
        <v>28</v>
      </c>
      <c r="GF10" s="533">
        <v>15</v>
      </c>
      <c r="GG10" s="515">
        <f t="shared" si="118"/>
        <v>0.8666666666666667</v>
      </c>
      <c r="GH10" s="532">
        <v>60</v>
      </c>
      <c r="GI10" s="533">
        <v>10</v>
      </c>
      <c r="GJ10" s="515">
        <f t="shared" si="119"/>
        <v>5</v>
      </c>
      <c r="GK10" s="532">
        <v>0</v>
      </c>
      <c r="GL10" s="533">
        <v>0</v>
      </c>
      <c r="GM10" s="515">
        <f t="shared" si="120"/>
        <v>0</v>
      </c>
      <c r="GN10" s="532">
        <v>0</v>
      </c>
      <c r="GO10" s="533">
        <v>0</v>
      </c>
      <c r="GP10" s="515">
        <f t="shared" si="121"/>
        <v>0</v>
      </c>
      <c r="GQ10" s="532">
        <v>1</v>
      </c>
      <c r="GR10" s="533">
        <v>1</v>
      </c>
      <c r="GS10" s="515">
        <f t="shared" si="122"/>
        <v>0</v>
      </c>
      <c r="GT10" s="532">
        <v>0</v>
      </c>
      <c r="GU10" s="533">
        <v>0</v>
      </c>
      <c r="GV10" s="515">
        <f t="shared" si="123"/>
        <v>0</v>
      </c>
      <c r="GW10" s="537">
        <v>0</v>
      </c>
      <c r="GX10" s="538">
        <v>0</v>
      </c>
      <c r="GY10" s="539">
        <f t="shared" si="124"/>
        <v>0</v>
      </c>
      <c r="GZ10" s="537">
        <v>0</v>
      </c>
      <c r="HA10" s="538">
        <v>0</v>
      </c>
      <c r="HB10" s="539">
        <f t="shared" si="125"/>
        <v>0</v>
      </c>
      <c r="HC10" s="532">
        <v>0</v>
      </c>
      <c r="HD10" s="533">
        <v>0</v>
      </c>
      <c r="HE10" s="515">
        <f t="shared" si="126"/>
        <v>0</v>
      </c>
      <c r="HF10" s="532">
        <v>0</v>
      </c>
      <c r="HG10" s="533">
        <v>0</v>
      </c>
      <c r="HH10" s="515">
        <f t="shared" si="127"/>
        <v>0</v>
      </c>
      <c r="HI10" s="501"/>
    </row>
    <row r="11" spans="1:219" s="501" customFormat="1" ht="27" customHeight="1" x14ac:dyDescent="0.35">
      <c r="A11" s="258" t="s">
        <v>12</v>
      </c>
      <c r="B11" s="244">
        <v>117</v>
      </c>
      <c r="C11" s="93">
        <v>2</v>
      </c>
      <c r="D11" s="94">
        <v>137</v>
      </c>
      <c r="E11" s="244">
        <v>164</v>
      </c>
      <c r="F11" s="245">
        <v>2</v>
      </c>
      <c r="G11" s="94">
        <v>208</v>
      </c>
      <c r="H11" s="297">
        <f t="shared" si="42"/>
        <v>-0.28658536585365851</v>
      </c>
      <c r="I11" s="295">
        <f t="shared" si="42"/>
        <v>0</v>
      </c>
      <c r="J11" s="296">
        <f t="shared" si="42"/>
        <v>-0.34134615384615385</v>
      </c>
      <c r="K11" s="540">
        <f t="shared" si="43"/>
        <v>1.4388489208633095</v>
      </c>
      <c r="L11" s="541">
        <f t="shared" si="44"/>
        <v>0.95238095238095244</v>
      </c>
      <c r="M11" s="542">
        <f t="shared" si="45"/>
        <v>0.48646796848235707</v>
      </c>
      <c r="N11" s="244">
        <v>57</v>
      </c>
      <c r="O11" s="93">
        <v>0</v>
      </c>
      <c r="P11" s="94">
        <v>61</v>
      </c>
      <c r="Q11" s="245">
        <v>35</v>
      </c>
      <c r="R11" s="93">
        <v>1</v>
      </c>
      <c r="S11" s="249">
        <v>46</v>
      </c>
      <c r="T11" s="297">
        <f t="shared" si="47"/>
        <v>0.62857142857142856</v>
      </c>
      <c r="U11" s="295">
        <f t="shared" si="47"/>
        <v>-1</v>
      </c>
      <c r="V11" s="296">
        <f t="shared" si="47"/>
        <v>0.32608695652173908</v>
      </c>
      <c r="W11" s="297">
        <f t="shared" si="128"/>
        <v>0.48717948717948717</v>
      </c>
      <c r="X11" s="295">
        <f t="shared" ref="X11:X13" si="133">IF(E11=0,0,Q11/E11)</f>
        <v>0.21341463414634146</v>
      </c>
      <c r="Y11" s="384">
        <f t="shared" si="48"/>
        <v>0.27376485303314568</v>
      </c>
      <c r="Z11" s="540">
        <f t="shared" si="49"/>
        <v>0</v>
      </c>
      <c r="AA11" s="541">
        <f t="shared" si="50"/>
        <v>2.1276595744680851</v>
      </c>
      <c r="AB11" s="542">
        <f t="shared" si="51"/>
        <v>-2.1276595744680851</v>
      </c>
      <c r="AC11" s="543" t="e">
        <f>#REF!</f>
        <v>#REF!</v>
      </c>
      <c r="AD11" s="544" t="e">
        <f>#REF!</f>
        <v>#REF!</v>
      </c>
      <c r="AE11" s="545" t="e">
        <f t="shared" si="52"/>
        <v>#REF!</v>
      </c>
      <c r="AF11" s="258" t="s">
        <v>12</v>
      </c>
      <c r="AG11" s="244">
        <v>117</v>
      </c>
      <c r="AH11" s="93">
        <v>2</v>
      </c>
      <c r="AI11" s="250">
        <v>137</v>
      </c>
      <c r="AJ11" s="244">
        <v>164</v>
      </c>
      <c r="AK11" s="245">
        <v>2</v>
      </c>
      <c r="AL11" s="250">
        <v>208</v>
      </c>
      <c r="AM11" s="546">
        <f t="shared" si="54"/>
        <v>-0.28658536585365851</v>
      </c>
      <c r="AN11" s="252">
        <f t="shared" si="54"/>
        <v>0</v>
      </c>
      <c r="AO11" s="253">
        <f t="shared" si="54"/>
        <v>-0.34134615384615385</v>
      </c>
      <c r="AP11" s="546">
        <f t="shared" si="129"/>
        <v>1</v>
      </c>
      <c r="AQ11" s="252">
        <f t="shared" si="130"/>
        <v>1</v>
      </c>
      <c r="AR11" s="253">
        <f t="shared" si="55"/>
        <v>0</v>
      </c>
      <c r="AS11" s="540">
        <f t="shared" si="56"/>
        <v>1.4388489208633095</v>
      </c>
      <c r="AT11" s="541">
        <f t="shared" si="57"/>
        <v>0.95238095238095244</v>
      </c>
      <c r="AU11" s="542">
        <f t="shared" si="58"/>
        <v>0.48646796848235707</v>
      </c>
      <c r="AV11" s="244">
        <v>57</v>
      </c>
      <c r="AW11" s="93">
        <v>0</v>
      </c>
      <c r="AX11" s="250">
        <v>61</v>
      </c>
      <c r="AY11" s="244">
        <v>35</v>
      </c>
      <c r="AZ11" s="93">
        <v>1</v>
      </c>
      <c r="BA11" s="94">
        <v>46</v>
      </c>
      <c r="BB11" s="546">
        <f t="shared" si="60"/>
        <v>0.62857142857142856</v>
      </c>
      <c r="BC11" s="252">
        <f t="shared" si="60"/>
        <v>-1</v>
      </c>
      <c r="BD11" s="253">
        <f t="shared" si="60"/>
        <v>0.32608695652173908</v>
      </c>
      <c r="BE11" s="471">
        <f t="shared" si="131"/>
        <v>0.48717948717948717</v>
      </c>
      <c r="BF11" s="45">
        <f t="shared" si="61"/>
        <v>0.21341463414634146</v>
      </c>
      <c r="BG11" s="253">
        <f t="shared" si="62"/>
        <v>0.27376485303314568</v>
      </c>
      <c r="BH11" s="547">
        <f t="shared" si="63"/>
        <v>0</v>
      </c>
      <c r="BI11" s="548">
        <f t="shared" si="64"/>
        <v>2.1276595744680851</v>
      </c>
      <c r="BJ11" s="542">
        <f t="shared" si="65"/>
        <v>-2.1276595744680851</v>
      </c>
      <c r="BK11" s="258" t="s">
        <v>12</v>
      </c>
      <c r="BL11" s="549">
        <v>0</v>
      </c>
      <c r="BM11" s="550">
        <v>0</v>
      </c>
      <c r="BN11" s="551">
        <v>0</v>
      </c>
      <c r="BO11" s="552">
        <v>0</v>
      </c>
      <c r="BP11" s="550">
        <v>0</v>
      </c>
      <c r="BQ11" s="551">
        <v>0</v>
      </c>
      <c r="BR11" s="265">
        <f t="shared" si="67"/>
        <v>0</v>
      </c>
      <c r="BS11" s="266">
        <f t="shared" si="67"/>
        <v>0</v>
      </c>
      <c r="BT11" s="267">
        <f t="shared" si="67"/>
        <v>0</v>
      </c>
      <c r="BU11" s="265">
        <f t="shared" si="68"/>
        <v>0</v>
      </c>
      <c r="BV11" s="266">
        <f t="shared" si="69"/>
        <v>0</v>
      </c>
      <c r="BW11" s="267">
        <f t="shared" si="70"/>
        <v>0</v>
      </c>
      <c r="BX11" s="540">
        <f t="shared" si="71"/>
        <v>0</v>
      </c>
      <c r="BY11" s="541">
        <f t="shared" si="72"/>
        <v>0</v>
      </c>
      <c r="BZ11" s="542">
        <f t="shared" si="73"/>
        <v>0</v>
      </c>
      <c r="CA11" s="244">
        <v>0</v>
      </c>
      <c r="CB11" s="93">
        <v>0</v>
      </c>
      <c r="CC11" s="250">
        <v>0</v>
      </c>
      <c r="CD11" s="244">
        <v>0</v>
      </c>
      <c r="CE11" s="93">
        <v>0</v>
      </c>
      <c r="CF11" s="250">
        <v>0</v>
      </c>
      <c r="CG11" s="265">
        <f t="shared" si="75"/>
        <v>0</v>
      </c>
      <c r="CH11" s="266">
        <f t="shared" si="75"/>
        <v>0</v>
      </c>
      <c r="CI11" s="267">
        <f t="shared" si="75"/>
        <v>0</v>
      </c>
      <c r="CJ11" s="481">
        <f t="shared" si="76"/>
        <v>0</v>
      </c>
      <c r="CK11" s="482">
        <f t="shared" si="132"/>
        <v>0</v>
      </c>
      <c r="CL11" s="483">
        <f t="shared" si="77"/>
        <v>0</v>
      </c>
      <c r="CM11" s="553">
        <f t="shared" si="78"/>
        <v>0</v>
      </c>
      <c r="CN11" s="548">
        <f t="shared" si="79"/>
        <v>0</v>
      </c>
      <c r="CO11" s="542">
        <f t="shared" si="80"/>
        <v>0</v>
      </c>
      <c r="CP11" s="554" t="s">
        <v>12</v>
      </c>
      <c r="CQ11" s="244">
        <v>0</v>
      </c>
      <c r="CR11" s="93">
        <v>0</v>
      </c>
      <c r="CS11" s="249">
        <v>0</v>
      </c>
      <c r="CT11" s="244">
        <v>0</v>
      </c>
      <c r="CU11" s="245">
        <v>0</v>
      </c>
      <c r="CV11" s="250">
        <v>0</v>
      </c>
      <c r="CW11" s="265">
        <f t="shared" si="82"/>
        <v>0</v>
      </c>
      <c r="CX11" s="266">
        <f t="shared" si="82"/>
        <v>0</v>
      </c>
      <c r="CY11" s="555">
        <f t="shared" si="82"/>
        <v>0</v>
      </c>
      <c r="CZ11" s="265">
        <f t="shared" si="83"/>
        <v>0</v>
      </c>
      <c r="DA11" s="266">
        <f t="shared" si="84"/>
        <v>0</v>
      </c>
      <c r="DB11" s="267">
        <f t="shared" si="85"/>
        <v>0</v>
      </c>
      <c r="DC11" s="556">
        <f t="shared" si="86"/>
        <v>0</v>
      </c>
      <c r="DD11" s="557">
        <f t="shared" si="87"/>
        <v>0</v>
      </c>
      <c r="DE11" s="558">
        <f t="shared" si="88"/>
        <v>0</v>
      </c>
      <c r="DF11" s="244">
        <v>0</v>
      </c>
      <c r="DG11" s="93">
        <v>0</v>
      </c>
      <c r="DH11" s="249">
        <v>0</v>
      </c>
      <c r="DI11" s="244">
        <v>0</v>
      </c>
      <c r="DJ11" s="93">
        <v>0</v>
      </c>
      <c r="DK11" s="250">
        <v>0</v>
      </c>
      <c r="DL11" s="265">
        <f t="shared" si="90"/>
        <v>0</v>
      </c>
      <c r="DM11" s="266">
        <f t="shared" si="90"/>
        <v>0</v>
      </c>
      <c r="DN11" s="555">
        <f t="shared" si="90"/>
        <v>0</v>
      </c>
      <c r="DO11" s="265">
        <f t="shared" si="91"/>
        <v>0</v>
      </c>
      <c r="DP11" s="266">
        <f t="shared" si="92"/>
        <v>0</v>
      </c>
      <c r="DQ11" s="559">
        <f t="shared" si="93"/>
        <v>0</v>
      </c>
      <c r="DR11" s="556">
        <f t="shared" si="94"/>
        <v>0</v>
      </c>
      <c r="DS11" s="557">
        <f t="shared" si="95"/>
        <v>0</v>
      </c>
      <c r="DT11" s="558">
        <f t="shared" si="96"/>
        <v>0</v>
      </c>
      <c r="DU11" s="258" t="s">
        <v>12</v>
      </c>
      <c r="DV11" s="560">
        <f t="shared" si="97"/>
        <v>78</v>
      </c>
      <c r="DW11" s="561">
        <f t="shared" si="97"/>
        <v>41</v>
      </c>
      <c r="DX11" s="562">
        <f t="shared" si="98"/>
        <v>0.90243902439024382</v>
      </c>
      <c r="DY11" s="560">
        <v>0</v>
      </c>
      <c r="DZ11" s="561">
        <v>0</v>
      </c>
      <c r="EA11" s="563">
        <f t="shared" si="99"/>
        <v>0</v>
      </c>
      <c r="EB11" s="560">
        <v>3</v>
      </c>
      <c r="EC11" s="561">
        <v>1</v>
      </c>
      <c r="ED11" s="562">
        <f t="shared" si="100"/>
        <v>2</v>
      </c>
      <c r="EE11" s="560">
        <v>0</v>
      </c>
      <c r="EF11" s="561">
        <v>0</v>
      </c>
      <c r="EG11" s="562">
        <f t="shared" si="101"/>
        <v>0</v>
      </c>
      <c r="EH11" s="560">
        <v>5</v>
      </c>
      <c r="EI11" s="561">
        <v>4</v>
      </c>
      <c r="EJ11" s="562">
        <f t="shared" si="102"/>
        <v>0.25</v>
      </c>
      <c r="EK11" s="560">
        <v>0</v>
      </c>
      <c r="EL11" s="561">
        <v>0</v>
      </c>
      <c r="EM11" s="564">
        <f t="shared" si="103"/>
        <v>0</v>
      </c>
      <c r="EN11" s="560">
        <v>0</v>
      </c>
      <c r="EO11" s="561">
        <v>0</v>
      </c>
      <c r="EP11" s="564">
        <f t="shared" si="104"/>
        <v>0</v>
      </c>
      <c r="EQ11" s="560">
        <v>0</v>
      </c>
      <c r="ER11" s="561">
        <v>0</v>
      </c>
      <c r="ES11" s="564">
        <f t="shared" si="105"/>
        <v>0</v>
      </c>
      <c r="ET11" s="560">
        <v>0</v>
      </c>
      <c r="EU11" s="561">
        <v>0</v>
      </c>
      <c r="EV11" s="562">
        <f t="shared" si="106"/>
        <v>0</v>
      </c>
      <c r="EW11" s="560">
        <v>25</v>
      </c>
      <c r="EX11" s="561">
        <v>17</v>
      </c>
      <c r="EY11" s="562">
        <f t="shared" si="107"/>
        <v>0.47058823529411775</v>
      </c>
      <c r="EZ11" s="560">
        <v>16</v>
      </c>
      <c r="FA11" s="561">
        <v>3</v>
      </c>
      <c r="FB11" s="564">
        <f t="shared" si="108"/>
        <v>4.333333333333333</v>
      </c>
      <c r="FC11" s="560">
        <v>0</v>
      </c>
      <c r="FD11" s="561">
        <v>0</v>
      </c>
      <c r="FE11" s="564">
        <f t="shared" si="109"/>
        <v>0</v>
      </c>
      <c r="FF11" s="560">
        <v>0</v>
      </c>
      <c r="FG11" s="561">
        <v>0</v>
      </c>
      <c r="FH11" s="564">
        <f t="shared" si="110"/>
        <v>0</v>
      </c>
      <c r="FI11" s="560">
        <v>0</v>
      </c>
      <c r="FJ11" s="561">
        <v>0</v>
      </c>
      <c r="FK11" s="564">
        <f t="shared" si="111"/>
        <v>0</v>
      </c>
      <c r="FL11" s="258" t="s">
        <v>12</v>
      </c>
      <c r="FM11" s="560">
        <v>1</v>
      </c>
      <c r="FN11" s="561">
        <v>2</v>
      </c>
      <c r="FO11" s="253">
        <f t="shared" si="112"/>
        <v>-0.5</v>
      </c>
      <c r="FP11" s="560">
        <v>0</v>
      </c>
      <c r="FQ11" s="561">
        <v>0</v>
      </c>
      <c r="FR11" s="253">
        <f t="shared" si="113"/>
        <v>0</v>
      </c>
      <c r="FS11" s="560">
        <v>0</v>
      </c>
      <c r="FT11" s="561">
        <v>1</v>
      </c>
      <c r="FU11" s="253">
        <f t="shared" si="114"/>
        <v>-1</v>
      </c>
      <c r="FV11" s="560">
        <v>0</v>
      </c>
      <c r="FW11" s="561">
        <v>0</v>
      </c>
      <c r="FX11" s="253">
        <f t="shared" si="115"/>
        <v>0</v>
      </c>
      <c r="FY11" s="560">
        <v>0</v>
      </c>
      <c r="FZ11" s="561">
        <v>0</v>
      </c>
      <c r="GA11" s="253">
        <f t="shared" si="116"/>
        <v>0</v>
      </c>
      <c r="GB11" s="560">
        <v>0</v>
      </c>
      <c r="GC11" s="561">
        <v>0</v>
      </c>
      <c r="GD11" s="253">
        <f t="shared" si="117"/>
        <v>0</v>
      </c>
      <c r="GE11" s="560">
        <v>16</v>
      </c>
      <c r="GF11" s="561">
        <v>8</v>
      </c>
      <c r="GG11" s="253">
        <f t="shared" si="118"/>
        <v>1</v>
      </c>
      <c r="GH11" s="560">
        <v>12</v>
      </c>
      <c r="GI11" s="561">
        <v>5</v>
      </c>
      <c r="GJ11" s="253">
        <f t="shared" si="119"/>
        <v>1.4</v>
      </c>
      <c r="GK11" s="560">
        <v>0</v>
      </c>
      <c r="GL11" s="561">
        <v>0</v>
      </c>
      <c r="GM11" s="253">
        <f t="shared" si="120"/>
        <v>0</v>
      </c>
      <c r="GN11" s="560">
        <v>0</v>
      </c>
      <c r="GO11" s="561">
        <v>0</v>
      </c>
      <c r="GP11" s="253">
        <f t="shared" si="121"/>
        <v>0</v>
      </c>
      <c r="GQ11" s="560">
        <v>0</v>
      </c>
      <c r="GR11" s="561">
        <v>0</v>
      </c>
      <c r="GS11" s="253">
        <f t="shared" si="122"/>
        <v>0</v>
      </c>
      <c r="GT11" s="560">
        <v>0</v>
      </c>
      <c r="GU11" s="561">
        <v>0</v>
      </c>
      <c r="GV11" s="253">
        <f t="shared" si="123"/>
        <v>0</v>
      </c>
      <c r="GW11" s="565">
        <v>0</v>
      </c>
      <c r="GX11" s="566">
        <v>0</v>
      </c>
      <c r="GY11" s="567">
        <f t="shared" si="124"/>
        <v>0</v>
      </c>
      <c r="GZ11" s="565">
        <v>0</v>
      </c>
      <c r="HA11" s="566">
        <v>0</v>
      </c>
      <c r="HB11" s="567">
        <f t="shared" si="125"/>
        <v>0</v>
      </c>
      <c r="HC11" s="560">
        <v>0</v>
      </c>
      <c r="HD11" s="561">
        <v>0</v>
      </c>
      <c r="HE11" s="253">
        <f t="shared" si="126"/>
        <v>0</v>
      </c>
      <c r="HF11" s="560">
        <v>0</v>
      </c>
      <c r="HG11" s="561">
        <v>0</v>
      </c>
      <c r="HH11" s="253">
        <f t="shared" si="127"/>
        <v>0</v>
      </c>
      <c r="HI11" s="113"/>
    </row>
    <row r="12" spans="1:219" s="113" customFormat="1" ht="21.95" customHeight="1" x14ac:dyDescent="0.35">
      <c r="A12" s="258" t="s">
        <v>13</v>
      </c>
      <c r="B12" s="244">
        <v>98</v>
      </c>
      <c r="C12" s="93">
        <v>0</v>
      </c>
      <c r="D12" s="94">
        <v>116</v>
      </c>
      <c r="E12" s="244">
        <v>88</v>
      </c>
      <c r="F12" s="245">
        <v>1</v>
      </c>
      <c r="G12" s="94">
        <v>106</v>
      </c>
      <c r="H12" s="297">
        <f t="shared" si="42"/>
        <v>0.11363636363636359</v>
      </c>
      <c r="I12" s="295">
        <f t="shared" si="42"/>
        <v>-1</v>
      </c>
      <c r="J12" s="296">
        <f t="shared" si="42"/>
        <v>9.4339622641509496E-2</v>
      </c>
      <c r="K12" s="540">
        <f t="shared" si="43"/>
        <v>0</v>
      </c>
      <c r="L12" s="541">
        <f t="shared" si="44"/>
        <v>0.93457943925233633</v>
      </c>
      <c r="M12" s="542">
        <f t="shared" si="45"/>
        <v>-0.93457943925233633</v>
      </c>
      <c r="N12" s="244">
        <v>50</v>
      </c>
      <c r="O12" s="93">
        <v>0</v>
      </c>
      <c r="P12" s="94">
        <v>64</v>
      </c>
      <c r="Q12" s="245">
        <v>44</v>
      </c>
      <c r="R12" s="93">
        <v>1</v>
      </c>
      <c r="S12" s="249">
        <v>54</v>
      </c>
      <c r="T12" s="297">
        <f t="shared" si="47"/>
        <v>0.13636363636363641</v>
      </c>
      <c r="U12" s="295">
        <f t="shared" si="47"/>
        <v>-1</v>
      </c>
      <c r="V12" s="296">
        <f t="shared" si="47"/>
        <v>0.1851851851851852</v>
      </c>
      <c r="W12" s="297">
        <f t="shared" si="128"/>
        <v>0.51020408163265307</v>
      </c>
      <c r="X12" s="295">
        <f t="shared" si="133"/>
        <v>0.5</v>
      </c>
      <c r="Y12" s="384">
        <f t="shared" si="48"/>
        <v>1.0204081632653073E-2</v>
      </c>
      <c r="Z12" s="540">
        <f t="shared" si="49"/>
        <v>0</v>
      </c>
      <c r="AA12" s="541">
        <f t="shared" si="50"/>
        <v>1.8181818181818181</v>
      </c>
      <c r="AB12" s="542">
        <f t="shared" si="51"/>
        <v>-1.8181818181818181</v>
      </c>
      <c r="AC12" s="543" t="e">
        <f>#REF!</f>
        <v>#REF!</v>
      </c>
      <c r="AD12" s="544" t="e">
        <f>#REF!</f>
        <v>#REF!</v>
      </c>
      <c r="AE12" s="545" t="e">
        <f t="shared" si="52"/>
        <v>#REF!</v>
      </c>
      <c r="AF12" s="293" t="s">
        <v>13</v>
      </c>
      <c r="AG12" s="244">
        <v>98</v>
      </c>
      <c r="AH12" s="93">
        <v>0</v>
      </c>
      <c r="AI12" s="250">
        <v>116</v>
      </c>
      <c r="AJ12" s="244">
        <v>88</v>
      </c>
      <c r="AK12" s="245">
        <v>1</v>
      </c>
      <c r="AL12" s="250">
        <v>106</v>
      </c>
      <c r="AM12" s="546">
        <f t="shared" si="54"/>
        <v>0.11363636363636359</v>
      </c>
      <c r="AN12" s="252">
        <f t="shared" si="54"/>
        <v>-1</v>
      </c>
      <c r="AO12" s="253">
        <f t="shared" si="54"/>
        <v>9.4339622641509496E-2</v>
      </c>
      <c r="AP12" s="546">
        <f t="shared" si="129"/>
        <v>1</v>
      </c>
      <c r="AQ12" s="252">
        <f t="shared" si="130"/>
        <v>1</v>
      </c>
      <c r="AR12" s="253">
        <f t="shared" si="55"/>
        <v>0</v>
      </c>
      <c r="AS12" s="540">
        <f t="shared" si="56"/>
        <v>0</v>
      </c>
      <c r="AT12" s="541">
        <f t="shared" si="57"/>
        <v>0.93457943925233633</v>
      </c>
      <c r="AU12" s="542">
        <f t="shared" si="58"/>
        <v>-0.93457943925233633</v>
      </c>
      <c r="AV12" s="244">
        <v>50</v>
      </c>
      <c r="AW12" s="93">
        <v>0</v>
      </c>
      <c r="AX12" s="250">
        <v>64</v>
      </c>
      <c r="AY12" s="244">
        <v>44</v>
      </c>
      <c r="AZ12" s="93">
        <v>1</v>
      </c>
      <c r="BA12" s="94">
        <v>54</v>
      </c>
      <c r="BB12" s="546">
        <f t="shared" si="60"/>
        <v>0.13636363636363641</v>
      </c>
      <c r="BC12" s="252">
        <f t="shared" si="60"/>
        <v>-1</v>
      </c>
      <c r="BD12" s="253">
        <f t="shared" si="60"/>
        <v>0.1851851851851852</v>
      </c>
      <c r="BE12" s="471">
        <f t="shared" si="131"/>
        <v>0.51020408163265307</v>
      </c>
      <c r="BF12" s="45">
        <f t="shared" si="61"/>
        <v>0.5</v>
      </c>
      <c r="BG12" s="253">
        <f t="shared" si="62"/>
        <v>1.0204081632653073E-2</v>
      </c>
      <c r="BH12" s="547">
        <f t="shared" si="63"/>
        <v>0</v>
      </c>
      <c r="BI12" s="548">
        <f t="shared" si="64"/>
        <v>1.8181818181818181</v>
      </c>
      <c r="BJ12" s="542">
        <f t="shared" si="65"/>
        <v>-1.8181818181818181</v>
      </c>
      <c r="BK12" s="293" t="s">
        <v>13</v>
      </c>
      <c r="BL12" s="549">
        <v>0</v>
      </c>
      <c r="BM12" s="550">
        <v>0</v>
      </c>
      <c r="BN12" s="551">
        <v>0</v>
      </c>
      <c r="BO12" s="552">
        <v>0</v>
      </c>
      <c r="BP12" s="550">
        <v>0</v>
      </c>
      <c r="BQ12" s="551">
        <v>0</v>
      </c>
      <c r="BR12" s="265">
        <f t="shared" si="67"/>
        <v>0</v>
      </c>
      <c r="BS12" s="266">
        <f t="shared" si="67"/>
        <v>0</v>
      </c>
      <c r="BT12" s="267">
        <f t="shared" si="67"/>
        <v>0</v>
      </c>
      <c r="BU12" s="265">
        <f t="shared" si="68"/>
        <v>0</v>
      </c>
      <c r="BV12" s="266">
        <f t="shared" si="69"/>
        <v>0</v>
      </c>
      <c r="BW12" s="267">
        <f t="shared" si="70"/>
        <v>0</v>
      </c>
      <c r="BX12" s="540">
        <f t="shared" si="71"/>
        <v>0</v>
      </c>
      <c r="BY12" s="541">
        <f t="shared" si="72"/>
        <v>0</v>
      </c>
      <c r="BZ12" s="542">
        <f t="shared" si="73"/>
        <v>0</v>
      </c>
      <c r="CA12" s="244">
        <v>0</v>
      </c>
      <c r="CB12" s="93">
        <v>0</v>
      </c>
      <c r="CC12" s="250">
        <v>0</v>
      </c>
      <c r="CD12" s="244">
        <v>0</v>
      </c>
      <c r="CE12" s="93">
        <v>0</v>
      </c>
      <c r="CF12" s="250">
        <v>0</v>
      </c>
      <c r="CG12" s="265">
        <f t="shared" si="75"/>
        <v>0</v>
      </c>
      <c r="CH12" s="266">
        <f t="shared" si="75"/>
        <v>0</v>
      </c>
      <c r="CI12" s="267">
        <f t="shared" si="75"/>
        <v>0</v>
      </c>
      <c r="CJ12" s="481">
        <f t="shared" si="76"/>
        <v>0</v>
      </c>
      <c r="CK12" s="482">
        <f t="shared" si="132"/>
        <v>0</v>
      </c>
      <c r="CL12" s="483">
        <f t="shared" si="77"/>
        <v>0</v>
      </c>
      <c r="CM12" s="553">
        <f t="shared" si="78"/>
        <v>0</v>
      </c>
      <c r="CN12" s="548">
        <f t="shared" si="79"/>
        <v>0</v>
      </c>
      <c r="CO12" s="542">
        <f t="shared" si="80"/>
        <v>0</v>
      </c>
      <c r="CP12" s="554" t="s">
        <v>13</v>
      </c>
      <c r="CQ12" s="244">
        <v>0</v>
      </c>
      <c r="CR12" s="93">
        <v>0</v>
      </c>
      <c r="CS12" s="249">
        <v>0</v>
      </c>
      <c r="CT12" s="244">
        <v>0</v>
      </c>
      <c r="CU12" s="245">
        <v>0</v>
      </c>
      <c r="CV12" s="250">
        <v>0</v>
      </c>
      <c r="CW12" s="265">
        <f t="shared" si="82"/>
        <v>0</v>
      </c>
      <c r="CX12" s="266">
        <f t="shared" si="82"/>
        <v>0</v>
      </c>
      <c r="CY12" s="555">
        <f t="shared" si="82"/>
        <v>0</v>
      </c>
      <c r="CZ12" s="265">
        <f t="shared" si="83"/>
        <v>0</v>
      </c>
      <c r="DA12" s="266">
        <f t="shared" si="84"/>
        <v>0</v>
      </c>
      <c r="DB12" s="267">
        <f t="shared" si="85"/>
        <v>0</v>
      </c>
      <c r="DC12" s="556">
        <f t="shared" si="86"/>
        <v>0</v>
      </c>
      <c r="DD12" s="557">
        <f t="shared" si="87"/>
        <v>0</v>
      </c>
      <c r="DE12" s="558">
        <f t="shared" si="88"/>
        <v>0</v>
      </c>
      <c r="DF12" s="244">
        <v>0</v>
      </c>
      <c r="DG12" s="93">
        <v>0</v>
      </c>
      <c r="DH12" s="249">
        <v>0</v>
      </c>
      <c r="DI12" s="244">
        <v>0</v>
      </c>
      <c r="DJ12" s="93">
        <v>0</v>
      </c>
      <c r="DK12" s="250">
        <v>0</v>
      </c>
      <c r="DL12" s="265">
        <f t="shared" si="90"/>
        <v>0</v>
      </c>
      <c r="DM12" s="266">
        <f t="shared" si="90"/>
        <v>0</v>
      </c>
      <c r="DN12" s="555">
        <f t="shared" si="90"/>
        <v>0</v>
      </c>
      <c r="DO12" s="265">
        <f t="shared" si="91"/>
        <v>0</v>
      </c>
      <c r="DP12" s="266">
        <f t="shared" si="92"/>
        <v>0</v>
      </c>
      <c r="DQ12" s="559">
        <f t="shared" si="93"/>
        <v>0</v>
      </c>
      <c r="DR12" s="556">
        <f t="shared" si="94"/>
        <v>0</v>
      </c>
      <c r="DS12" s="557">
        <f t="shared" si="95"/>
        <v>0</v>
      </c>
      <c r="DT12" s="558">
        <f t="shared" si="96"/>
        <v>0</v>
      </c>
      <c r="DU12" s="258" t="s">
        <v>13</v>
      </c>
      <c r="DV12" s="560">
        <f t="shared" si="97"/>
        <v>83</v>
      </c>
      <c r="DW12" s="561">
        <f t="shared" si="97"/>
        <v>60</v>
      </c>
      <c r="DX12" s="562">
        <f t="shared" si="98"/>
        <v>0.3833333333333333</v>
      </c>
      <c r="DY12" s="560">
        <v>0</v>
      </c>
      <c r="DZ12" s="561">
        <v>0</v>
      </c>
      <c r="EA12" s="563">
        <f t="shared" si="99"/>
        <v>0</v>
      </c>
      <c r="EB12" s="560">
        <v>3</v>
      </c>
      <c r="EC12" s="561">
        <v>4</v>
      </c>
      <c r="ED12" s="562">
        <f t="shared" si="100"/>
        <v>-0.25</v>
      </c>
      <c r="EE12" s="560">
        <v>0</v>
      </c>
      <c r="EF12" s="561">
        <v>0</v>
      </c>
      <c r="EG12" s="562">
        <f t="shared" si="101"/>
        <v>0</v>
      </c>
      <c r="EH12" s="560">
        <v>11</v>
      </c>
      <c r="EI12" s="561">
        <v>5</v>
      </c>
      <c r="EJ12" s="562">
        <f t="shared" si="102"/>
        <v>1.2000000000000002</v>
      </c>
      <c r="EK12" s="560">
        <v>0</v>
      </c>
      <c r="EL12" s="561">
        <v>0</v>
      </c>
      <c r="EM12" s="564">
        <f t="shared" si="103"/>
        <v>0</v>
      </c>
      <c r="EN12" s="560">
        <v>0</v>
      </c>
      <c r="EO12" s="561">
        <v>0</v>
      </c>
      <c r="EP12" s="564">
        <f t="shared" si="104"/>
        <v>0</v>
      </c>
      <c r="EQ12" s="560">
        <v>0</v>
      </c>
      <c r="ER12" s="561">
        <v>0</v>
      </c>
      <c r="ES12" s="562">
        <f t="shared" si="105"/>
        <v>0</v>
      </c>
      <c r="ET12" s="560">
        <v>0</v>
      </c>
      <c r="EU12" s="561">
        <v>1</v>
      </c>
      <c r="EV12" s="564">
        <f t="shared" si="106"/>
        <v>-1</v>
      </c>
      <c r="EW12" s="560">
        <v>33</v>
      </c>
      <c r="EX12" s="561">
        <v>31</v>
      </c>
      <c r="EY12" s="562">
        <f t="shared" si="107"/>
        <v>6.4516129032258007E-2</v>
      </c>
      <c r="EZ12" s="560">
        <v>16</v>
      </c>
      <c r="FA12" s="561">
        <v>2</v>
      </c>
      <c r="FB12" s="564">
        <f t="shared" si="108"/>
        <v>7</v>
      </c>
      <c r="FC12" s="560">
        <v>0</v>
      </c>
      <c r="FD12" s="561">
        <v>0</v>
      </c>
      <c r="FE12" s="564">
        <f t="shared" si="109"/>
        <v>0</v>
      </c>
      <c r="FF12" s="560">
        <v>1</v>
      </c>
      <c r="FG12" s="561">
        <v>0</v>
      </c>
      <c r="FH12" s="564">
        <f t="shared" si="110"/>
        <v>1</v>
      </c>
      <c r="FI12" s="560">
        <v>0</v>
      </c>
      <c r="FJ12" s="561">
        <v>0</v>
      </c>
      <c r="FK12" s="564">
        <f t="shared" si="111"/>
        <v>0</v>
      </c>
      <c r="FL12" s="258" t="s">
        <v>13</v>
      </c>
      <c r="FM12" s="560">
        <v>0</v>
      </c>
      <c r="FN12" s="561">
        <v>1</v>
      </c>
      <c r="FO12" s="253">
        <f t="shared" si="112"/>
        <v>-1</v>
      </c>
      <c r="FP12" s="560">
        <v>0</v>
      </c>
      <c r="FQ12" s="561">
        <v>0</v>
      </c>
      <c r="FR12" s="253">
        <f t="shared" si="113"/>
        <v>0</v>
      </c>
      <c r="FS12" s="560">
        <v>0</v>
      </c>
      <c r="FT12" s="561">
        <v>0</v>
      </c>
      <c r="FU12" s="253">
        <f t="shared" si="114"/>
        <v>0</v>
      </c>
      <c r="FV12" s="560">
        <v>0</v>
      </c>
      <c r="FW12" s="561">
        <v>2</v>
      </c>
      <c r="FX12" s="253">
        <f t="shared" si="115"/>
        <v>-1</v>
      </c>
      <c r="FY12" s="560">
        <v>0</v>
      </c>
      <c r="FZ12" s="561">
        <v>0</v>
      </c>
      <c r="GA12" s="253">
        <f t="shared" si="116"/>
        <v>0</v>
      </c>
      <c r="GB12" s="560">
        <v>0</v>
      </c>
      <c r="GC12" s="561">
        <v>0</v>
      </c>
      <c r="GD12" s="253">
        <f t="shared" si="117"/>
        <v>0</v>
      </c>
      <c r="GE12" s="560">
        <v>12</v>
      </c>
      <c r="GF12" s="561">
        <v>8</v>
      </c>
      <c r="GG12" s="253">
        <f t="shared" si="118"/>
        <v>0.5</v>
      </c>
      <c r="GH12" s="560">
        <v>5</v>
      </c>
      <c r="GI12" s="561">
        <v>6</v>
      </c>
      <c r="GJ12" s="253">
        <f t="shared" si="119"/>
        <v>-0.16666666666666663</v>
      </c>
      <c r="GK12" s="560">
        <v>0</v>
      </c>
      <c r="GL12" s="561">
        <v>0</v>
      </c>
      <c r="GM12" s="253">
        <f t="shared" si="120"/>
        <v>0</v>
      </c>
      <c r="GN12" s="560">
        <v>0</v>
      </c>
      <c r="GO12" s="561">
        <v>0</v>
      </c>
      <c r="GP12" s="253">
        <f t="shared" si="121"/>
        <v>0</v>
      </c>
      <c r="GQ12" s="560">
        <v>2</v>
      </c>
      <c r="GR12" s="561">
        <v>0</v>
      </c>
      <c r="GS12" s="253">
        <f t="shared" si="122"/>
        <v>2</v>
      </c>
      <c r="GT12" s="560">
        <v>0</v>
      </c>
      <c r="GU12" s="561">
        <v>0</v>
      </c>
      <c r="GV12" s="253">
        <f t="shared" si="123"/>
        <v>0</v>
      </c>
      <c r="GW12" s="565">
        <v>0</v>
      </c>
      <c r="GX12" s="566">
        <v>0</v>
      </c>
      <c r="GY12" s="567">
        <f t="shared" si="124"/>
        <v>0</v>
      </c>
      <c r="GZ12" s="565">
        <v>0</v>
      </c>
      <c r="HA12" s="566">
        <v>0</v>
      </c>
      <c r="HB12" s="567">
        <f t="shared" si="125"/>
        <v>0</v>
      </c>
      <c r="HC12" s="560">
        <v>0</v>
      </c>
      <c r="HD12" s="561">
        <v>0</v>
      </c>
      <c r="HE12" s="253">
        <f t="shared" si="126"/>
        <v>0</v>
      </c>
      <c r="HF12" s="560">
        <v>0</v>
      </c>
      <c r="HG12" s="561">
        <v>0</v>
      </c>
      <c r="HH12" s="253">
        <f t="shared" si="127"/>
        <v>0</v>
      </c>
    </row>
    <row r="13" spans="1:219" s="113" customFormat="1" ht="21.95" customHeight="1" thickBot="1" x14ac:dyDescent="0.4">
      <c r="A13" s="283" t="s">
        <v>14</v>
      </c>
      <c r="B13" s="269">
        <v>232</v>
      </c>
      <c r="C13" s="99">
        <v>6</v>
      </c>
      <c r="D13" s="100">
        <v>281</v>
      </c>
      <c r="E13" s="269">
        <v>233</v>
      </c>
      <c r="F13" s="270">
        <v>2</v>
      </c>
      <c r="G13" s="100">
        <v>306</v>
      </c>
      <c r="H13" s="302">
        <f t="shared" si="42"/>
        <v>-4.2918454935622205E-3</v>
      </c>
      <c r="I13" s="300">
        <f t="shared" si="42"/>
        <v>2</v>
      </c>
      <c r="J13" s="301">
        <f t="shared" si="42"/>
        <v>-8.1699346405228829E-2</v>
      </c>
      <c r="K13" s="568">
        <f t="shared" si="43"/>
        <v>2.0905923344947737</v>
      </c>
      <c r="L13" s="569">
        <f t="shared" si="44"/>
        <v>0.64935064935064934</v>
      </c>
      <c r="M13" s="570">
        <f t="shared" si="45"/>
        <v>1.4412416851441243</v>
      </c>
      <c r="N13" s="269">
        <v>138</v>
      </c>
      <c r="O13" s="99">
        <v>2</v>
      </c>
      <c r="P13" s="100">
        <v>170</v>
      </c>
      <c r="Q13" s="270">
        <v>83</v>
      </c>
      <c r="R13" s="99">
        <v>1</v>
      </c>
      <c r="S13" s="274">
        <v>102</v>
      </c>
      <c r="T13" s="302">
        <f t="shared" si="47"/>
        <v>0.66265060240963858</v>
      </c>
      <c r="U13" s="300">
        <f t="shared" si="47"/>
        <v>1</v>
      </c>
      <c r="V13" s="301">
        <f t="shared" si="47"/>
        <v>0.66666666666666652</v>
      </c>
      <c r="W13" s="302">
        <f t="shared" si="128"/>
        <v>0.59482758620689657</v>
      </c>
      <c r="X13" s="300">
        <f t="shared" si="133"/>
        <v>0.35622317596566522</v>
      </c>
      <c r="Y13" s="406">
        <f t="shared" si="48"/>
        <v>0.23860441024123136</v>
      </c>
      <c r="Z13" s="568">
        <f t="shared" si="49"/>
        <v>1.1627906976744187</v>
      </c>
      <c r="AA13" s="569">
        <f t="shared" si="50"/>
        <v>0.97087378640776689</v>
      </c>
      <c r="AB13" s="570">
        <f t="shared" si="51"/>
        <v>0.19191691126665178</v>
      </c>
      <c r="AC13" s="571" t="e">
        <f>#REF!</f>
        <v>#REF!</v>
      </c>
      <c r="AD13" s="572" t="e">
        <f>#REF!</f>
        <v>#REF!</v>
      </c>
      <c r="AE13" s="573" t="e">
        <f t="shared" si="52"/>
        <v>#REF!</v>
      </c>
      <c r="AF13" s="293" t="s">
        <v>14</v>
      </c>
      <c r="AG13" s="269">
        <v>232</v>
      </c>
      <c r="AH13" s="99">
        <v>6</v>
      </c>
      <c r="AI13" s="275">
        <v>281</v>
      </c>
      <c r="AJ13" s="269">
        <v>233</v>
      </c>
      <c r="AK13" s="270">
        <v>2</v>
      </c>
      <c r="AL13" s="275">
        <v>306</v>
      </c>
      <c r="AM13" s="574">
        <f t="shared" si="54"/>
        <v>-4.2918454935622205E-3</v>
      </c>
      <c r="AN13" s="277">
        <f t="shared" si="54"/>
        <v>2</v>
      </c>
      <c r="AO13" s="278">
        <f t="shared" si="54"/>
        <v>-8.1699346405228829E-2</v>
      </c>
      <c r="AP13" s="574">
        <f t="shared" si="129"/>
        <v>1</v>
      </c>
      <c r="AQ13" s="277">
        <f t="shared" si="130"/>
        <v>1</v>
      </c>
      <c r="AR13" s="278">
        <f t="shared" si="55"/>
        <v>0</v>
      </c>
      <c r="AS13" s="568">
        <f t="shared" si="56"/>
        <v>2.0905923344947737</v>
      </c>
      <c r="AT13" s="569">
        <f t="shared" si="57"/>
        <v>0.64935064935064934</v>
      </c>
      <c r="AU13" s="570">
        <f t="shared" si="58"/>
        <v>1.4412416851441243</v>
      </c>
      <c r="AV13" s="269">
        <v>138</v>
      </c>
      <c r="AW13" s="99">
        <v>2</v>
      </c>
      <c r="AX13" s="275">
        <v>170</v>
      </c>
      <c r="AY13" s="269">
        <v>83</v>
      </c>
      <c r="AZ13" s="99">
        <v>1</v>
      </c>
      <c r="BA13" s="100">
        <v>102</v>
      </c>
      <c r="BB13" s="574">
        <f t="shared" si="60"/>
        <v>0.66265060240963858</v>
      </c>
      <c r="BC13" s="277">
        <f t="shared" si="60"/>
        <v>1</v>
      </c>
      <c r="BD13" s="278">
        <f t="shared" si="60"/>
        <v>0.66666666666666652</v>
      </c>
      <c r="BE13" s="53">
        <f t="shared" si="131"/>
        <v>0.59482758620689657</v>
      </c>
      <c r="BF13" s="54">
        <f t="shared" si="61"/>
        <v>0.35622317596566522</v>
      </c>
      <c r="BG13" s="278">
        <f t="shared" si="62"/>
        <v>0.23860441024123136</v>
      </c>
      <c r="BH13" s="575">
        <f t="shared" si="63"/>
        <v>1.1627906976744187</v>
      </c>
      <c r="BI13" s="576">
        <f t="shared" si="64"/>
        <v>0.97087378640776689</v>
      </c>
      <c r="BJ13" s="570">
        <f t="shared" si="65"/>
        <v>0.19191691126665178</v>
      </c>
      <c r="BK13" s="293" t="s">
        <v>14</v>
      </c>
      <c r="BL13" s="577">
        <v>0</v>
      </c>
      <c r="BM13" s="578">
        <v>0</v>
      </c>
      <c r="BN13" s="579">
        <v>0</v>
      </c>
      <c r="BO13" s="580">
        <v>0</v>
      </c>
      <c r="BP13" s="578">
        <v>0</v>
      </c>
      <c r="BQ13" s="579">
        <v>0</v>
      </c>
      <c r="BR13" s="290">
        <f t="shared" si="67"/>
        <v>0</v>
      </c>
      <c r="BS13" s="291">
        <f t="shared" si="67"/>
        <v>0</v>
      </c>
      <c r="BT13" s="292">
        <f t="shared" si="67"/>
        <v>0</v>
      </c>
      <c r="BU13" s="290">
        <f t="shared" si="68"/>
        <v>0</v>
      </c>
      <c r="BV13" s="291">
        <f t="shared" si="69"/>
        <v>0</v>
      </c>
      <c r="BW13" s="292">
        <f t="shared" si="70"/>
        <v>0</v>
      </c>
      <c r="BX13" s="568">
        <f t="shared" si="71"/>
        <v>0</v>
      </c>
      <c r="BY13" s="569">
        <f t="shared" si="72"/>
        <v>0</v>
      </c>
      <c r="BZ13" s="570">
        <f t="shared" si="73"/>
        <v>0</v>
      </c>
      <c r="CA13" s="269">
        <v>0</v>
      </c>
      <c r="CB13" s="99">
        <v>0</v>
      </c>
      <c r="CC13" s="275">
        <v>0</v>
      </c>
      <c r="CD13" s="269">
        <v>0</v>
      </c>
      <c r="CE13" s="99">
        <v>0</v>
      </c>
      <c r="CF13" s="275">
        <v>0</v>
      </c>
      <c r="CG13" s="290">
        <f t="shared" si="75"/>
        <v>0</v>
      </c>
      <c r="CH13" s="291">
        <f t="shared" si="75"/>
        <v>0</v>
      </c>
      <c r="CI13" s="292">
        <f t="shared" si="75"/>
        <v>0</v>
      </c>
      <c r="CJ13" s="498">
        <f t="shared" si="76"/>
        <v>0</v>
      </c>
      <c r="CK13" s="499">
        <f t="shared" si="132"/>
        <v>0</v>
      </c>
      <c r="CL13" s="500">
        <f t="shared" si="77"/>
        <v>0</v>
      </c>
      <c r="CM13" s="581">
        <f t="shared" si="78"/>
        <v>0</v>
      </c>
      <c r="CN13" s="576">
        <f t="shared" si="79"/>
        <v>0</v>
      </c>
      <c r="CO13" s="570">
        <f t="shared" si="80"/>
        <v>0</v>
      </c>
      <c r="CP13" s="211" t="s">
        <v>14</v>
      </c>
      <c r="CQ13" s="269">
        <v>0</v>
      </c>
      <c r="CR13" s="99">
        <v>0</v>
      </c>
      <c r="CS13" s="274">
        <v>0</v>
      </c>
      <c r="CT13" s="269">
        <v>0</v>
      </c>
      <c r="CU13" s="270">
        <v>0</v>
      </c>
      <c r="CV13" s="275">
        <v>0</v>
      </c>
      <c r="CW13" s="290">
        <f t="shared" si="82"/>
        <v>0</v>
      </c>
      <c r="CX13" s="291">
        <f t="shared" si="82"/>
        <v>0</v>
      </c>
      <c r="CY13" s="582">
        <f t="shared" si="82"/>
        <v>0</v>
      </c>
      <c r="CZ13" s="290">
        <f t="shared" si="83"/>
        <v>0</v>
      </c>
      <c r="DA13" s="291">
        <f t="shared" si="84"/>
        <v>0</v>
      </c>
      <c r="DB13" s="292">
        <f t="shared" si="85"/>
        <v>0</v>
      </c>
      <c r="DC13" s="583">
        <f t="shared" si="86"/>
        <v>0</v>
      </c>
      <c r="DD13" s="584">
        <f t="shared" si="87"/>
        <v>0</v>
      </c>
      <c r="DE13" s="585">
        <f t="shared" si="88"/>
        <v>0</v>
      </c>
      <c r="DF13" s="269">
        <v>0</v>
      </c>
      <c r="DG13" s="99">
        <v>0</v>
      </c>
      <c r="DH13" s="274">
        <v>0</v>
      </c>
      <c r="DI13" s="269">
        <v>0</v>
      </c>
      <c r="DJ13" s="99">
        <v>0</v>
      </c>
      <c r="DK13" s="275">
        <v>0</v>
      </c>
      <c r="DL13" s="290">
        <f t="shared" si="90"/>
        <v>0</v>
      </c>
      <c r="DM13" s="291">
        <f t="shared" si="90"/>
        <v>0</v>
      </c>
      <c r="DN13" s="582">
        <f t="shared" si="90"/>
        <v>0</v>
      </c>
      <c r="DO13" s="290">
        <f t="shared" si="91"/>
        <v>0</v>
      </c>
      <c r="DP13" s="291">
        <f t="shared" si="92"/>
        <v>0</v>
      </c>
      <c r="DQ13" s="586">
        <f t="shared" si="93"/>
        <v>0</v>
      </c>
      <c r="DR13" s="583">
        <f t="shared" si="94"/>
        <v>0</v>
      </c>
      <c r="DS13" s="584">
        <f t="shared" si="95"/>
        <v>0</v>
      </c>
      <c r="DT13" s="585">
        <f t="shared" si="96"/>
        <v>0</v>
      </c>
      <c r="DU13" s="283" t="s">
        <v>14</v>
      </c>
      <c r="DV13" s="587">
        <f t="shared" si="97"/>
        <v>218</v>
      </c>
      <c r="DW13" s="588">
        <f t="shared" si="97"/>
        <v>107</v>
      </c>
      <c r="DX13" s="589">
        <f t="shared" si="98"/>
        <v>1.0373831775700935</v>
      </c>
      <c r="DY13" s="587">
        <v>0</v>
      </c>
      <c r="DZ13" s="588">
        <v>0</v>
      </c>
      <c r="EA13" s="590">
        <f t="shared" si="99"/>
        <v>0</v>
      </c>
      <c r="EB13" s="587">
        <v>5</v>
      </c>
      <c r="EC13" s="588">
        <v>2</v>
      </c>
      <c r="ED13" s="589">
        <f t="shared" si="100"/>
        <v>1.5</v>
      </c>
      <c r="EE13" s="587">
        <v>0</v>
      </c>
      <c r="EF13" s="588">
        <v>0</v>
      </c>
      <c r="EG13" s="589">
        <f t="shared" si="101"/>
        <v>0</v>
      </c>
      <c r="EH13" s="587">
        <v>4</v>
      </c>
      <c r="EI13" s="588">
        <v>3</v>
      </c>
      <c r="EJ13" s="589">
        <f t="shared" si="102"/>
        <v>0.33333333333333326</v>
      </c>
      <c r="EK13" s="587">
        <v>0</v>
      </c>
      <c r="EL13" s="588">
        <v>0</v>
      </c>
      <c r="EM13" s="591">
        <f t="shared" si="103"/>
        <v>0</v>
      </c>
      <c r="EN13" s="587">
        <v>0</v>
      </c>
      <c r="EO13" s="588">
        <v>0</v>
      </c>
      <c r="EP13" s="591">
        <f t="shared" si="104"/>
        <v>0</v>
      </c>
      <c r="EQ13" s="587">
        <v>0</v>
      </c>
      <c r="ER13" s="588">
        <v>0</v>
      </c>
      <c r="ES13" s="591">
        <f t="shared" si="105"/>
        <v>0</v>
      </c>
      <c r="ET13" s="587">
        <v>2</v>
      </c>
      <c r="EU13" s="588">
        <v>0</v>
      </c>
      <c r="EV13" s="591">
        <f t="shared" si="106"/>
        <v>2</v>
      </c>
      <c r="EW13" s="587">
        <v>69</v>
      </c>
      <c r="EX13" s="588">
        <v>46</v>
      </c>
      <c r="EY13" s="589">
        <f t="shared" si="107"/>
        <v>0.5</v>
      </c>
      <c r="EZ13" s="587">
        <v>47</v>
      </c>
      <c r="FA13" s="588">
        <v>2</v>
      </c>
      <c r="FB13" s="591">
        <f t="shared" si="108"/>
        <v>22.5</v>
      </c>
      <c r="FC13" s="587">
        <v>0</v>
      </c>
      <c r="FD13" s="588">
        <v>0</v>
      </c>
      <c r="FE13" s="591">
        <f t="shared" si="109"/>
        <v>0</v>
      </c>
      <c r="FF13" s="587">
        <v>1</v>
      </c>
      <c r="FG13" s="588">
        <v>2</v>
      </c>
      <c r="FH13" s="591">
        <f t="shared" si="110"/>
        <v>-0.5</v>
      </c>
      <c r="FI13" s="587">
        <v>0</v>
      </c>
      <c r="FJ13" s="588">
        <v>0</v>
      </c>
      <c r="FK13" s="591">
        <f t="shared" si="111"/>
        <v>0</v>
      </c>
      <c r="FL13" s="283" t="s">
        <v>14</v>
      </c>
      <c r="FM13" s="587">
        <v>5</v>
      </c>
      <c r="FN13" s="588">
        <v>13</v>
      </c>
      <c r="FO13" s="278">
        <f t="shared" si="112"/>
        <v>-0.61538461538461542</v>
      </c>
      <c r="FP13" s="587">
        <v>0</v>
      </c>
      <c r="FQ13" s="588">
        <v>0</v>
      </c>
      <c r="FR13" s="278">
        <f t="shared" si="113"/>
        <v>0</v>
      </c>
      <c r="FS13" s="587">
        <v>0</v>
      </c>
      <c r="FT13" s="588">
        <v>1</v>
      </c>
      <c r="FU13" s="278">
        <f t="shared" si="114"/>
        <v>-1</v>
      </c>
      <c r="FV13" s="587">
        <v>0</v>
      </c>
      <c r="FW13" s="588">
        <v>0</v>
      </c>
      <c r="FX13" s="278">
        <f t="shared" si="115"/>
        <v>0</v>
      </c>
      <c r="FY13" s="587">
        <v>0</v>
      </c>
      <c r="FZ13" s="588">
        <v>0</v>
      </c>
      <c r="GA13" s="278">
        <f t="shared" si="116"/>
        <v>0</v>
      </c>
      <c r="GB13" s="587">
        <v>0</v>
      </c>
      <c r="GC13" s="588">
        <v>0</v>
      </c>
      <c r="GD13" s="278">
        <f t="shared" si="117"/>
        <v>0</v>
      </c>
      <c r="GE13" s="587">
        <v>27</v>
      </c>
      <c r="GF13" s="588">
        <v>24</v>
      </c>
      <c r="GG13" s="278">
        <f t="shared" si="118"/>
        <v>0.125</v>
      </c>
      <c r="GH13" s="587">
        <v>55</v>
      </c>
      <c r="GI13" s="588">
        <v>14</v>
      </c>
      <c r="GJ13" s="278">
        <f t="shared" si="119"/>
        <v>2.9285714285714284</v>
      </c>
      <c r="GK13" s="587">
        <v>0</v>
      </c>
      <c r="GL13" s="588">
        <v>0</v>
      </c>
      <c r="GM13" s="278">
        <f t="shared" si="120"/>
        <v>0</v>
      </c>
      <c r="GN13" s="587">
        <v>0</v>
      </c>
      <c r="GO13" s="588">
        <v>0</v>
      </c>
      <c r="GP13" s="278">
        <f t="shared" si="121"/>
        <v>0</v>
      </c>
      <c r="GQ13" s="587">
        <v>3</v>
      </c>
      <c r="GR13" s="588">
        <v>0</v>
      </c>
      <c r="GS13" s="278">
        <f t="shared" si="122"/>
        <v>3</v>
      </c>
      <c r="GT13" s="587">
        <v>0</v>
      </c>
      <c r="GU13" s="588">
        <v>0</v>
      </c>
      <c r="GV13" s="278">
        <f t="shared" si="123"/>
        <v>0</v>
      </c>
      <c r="GW13" s="592">
        <v>0</v>
      </c>
      <c r="GX13" s="593">
        <v>0</v>
      </c>
      <c r="GY13" s="594">
        <f t="shared" si="124"/>
        <v>0</v>
      </c>
      <c r="GZ13" s="592">
        <v>0</v>
      </c>
      <c r="HA13" s="593">
        <v>0</v>
      </c>
      <c r="HB13" s="594">
        <f t="shared" si="125"/>
        <v>0</v>
      </c>
      <c r="HC13" s="587">
        <v>0</v>
      </c>
      <c r="HD13" s="588">
        <v>0</v>
      </c>
      <c r="HE13" s="278">
        <f t="shared" si="126"/>
        <v>0</v>
      </c>
      <c r="HF13" s="587">
        <v>0</v>
      </c>
      <c r="HG13" s="588">
        <v>0</v>
      </c>
      <c r="HH13" s="278">
        <f t="shared" si="127"/>
        <v>0</v>
      </c>
    </row>
    <row r="14" spans="1:219" s="113" customFormat="1" ht="21.95" customHeight="1" x14ac:dyDescent="0.3">
      <c r="A14" s="353"/>
      <c r="H14" s="159"/>
      <c r="I14" s="159"/>
      <c r="J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433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433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595"/>
      <c r="DV14" s="433"/>
      <c r="DW14" s="433"/>
      <c r="DX14" s="159"/>
      <c r="DY14" s="159"/>
      <c r="DZ14" s="159"/>
      <c r="EA14" s="159"/>
      <c r="EB14" s="159"/>
      <c r="EC14" s="433"/>
      <c r="ED14" s="159"/>
      <c r="EE14" s="159"/>
      <c r="EF14" s="433"/>
      <c r="EG14" s="159"/>
      <c r="EH14" s="159"/>
      <c r="EI14" s="433"/>
      <c r="EJ14" s="596"/>
      <c r="EK14" s="159"/>
      <c r="EL14" s="433"/>
      <c r="EM14" s="159"/>
      <c r="EN14" s="159"/>
      <c r="EO14" s="433"/>
      <c r="EP14" s="159"/>
      <c r="EQ14" s="159"/>
      <c r="ER14" s="433"/>
      <c r="ES14" s="159"/>
      <c r="ET14" s="159"/>
      <c r="EU14" s="433"/>
      <c r="EV14" s="159"/>
      <c r="EW14" s="159"/>
      <c r="EX14" s="433"/>
      <c r="EY14" s="159"/>
      <c r="EZ14" s="159"/>
      <c r="FA14" s="433"/>
      <c r="FB14" s="159"/>
      <c r="FC14" s="159"/>
      <c r="FD14" s="433"/>
      <c r="FE14" s="159"/>
      <c r="FF14" s="159"/>
      <c r="FG14" s="433"/>
      <c r="FH14" s="159"/>
      <c r="FI14" s="159"/>
      <c r="FJ14" s="433"/>
      <c r="FK14" s="159"/>
      <c r="FL14" s="353"/>
      <c r="FM14" s="433"/>
      <c r="FN14" s="433"/>
      <c r="FO14" s="159"/>
      <c r="FP14" s="433"/>
      <c r="FQ14" s="159"/>
      <c r="FR14" s="159"/>
      <c r="FS14" s="433"/>
      <c r="FT14" s="159"/>
      <c r="FU14" s="159"/>
      <c r="FV14" s="433"/>
      <c r="FW14" s="159"/>
      <c r="FX14" s="159"/>
      <c r="FY14" s="433"/>
      <c r="FZ14" s="159"/>
      <c r="GA14" s="159"/>
      <c r="GB14" s="433"/>
      <c r="GC14" s="159"/>
      <c r="GD14" s="159"/>
      <c r="GE14" s="433"/>
      <c r="GF14" s="159"/>
      <c r="GG14" s="159"/>
      <c r="GH14" s="433"/>
      <c r="GI14" s="159"/>
      <c r="GJ14" s="159"/>
      <c r="GK14" s="433"/>
      <c r="GL14" s="159"/>
      <c r="GM14" s="159"/>
      <c r="GN14" s="433"/>
      <c r="GO14" s="159"/>
      <c r="GP14" s="159"/>
      <c r="GQ14" s="433"/>
      <c r="GR14" s="159"/>
      <c r="GS14" s="159"/>
      <c r="GT14" s="433"/>
      <c r="GU14" s="159"/>
      <c r="GV14" s="159"/>
      <c r="GW14" s="433"/>
      <c r="GX14" s="159"/>
      <c r="GY14" s="159"/>
      <c r="GZ14" s="433"/>
      <c r="HA14" s="159"/>
      <c r="HB14" s="159"/>
      <c r="HC14" s="433"/>
      <c r="HD14" s="159"/>
      <c r="HE14" s="159"/>
      <c r="HF14" s="433"/>
      <c r="HG14" s="159"/>
      <c r="HH14" s="433"/>
    </row>
    <row r="15" spans="1:219" s="113" customFormat="1" ht="21.95" customHeight="1" x14ac:dyDescent="0.3">
      <c r="A15" s="353"/>
      <c r="E15" s="597"/>
      <c r="F15" s="597"/>
      <c r="H15" s="159"/>
      <c r="I15" s="159"/>
      <c r="J15" s="159"/>
      <c r="N15" s="159"/>
      <c r="O15" s="159"/>
      <c r="P15" s="159"/>
      <c r="Q15" s="305"/>
      <c r="R15" s="305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433"/>
      <c r="AG15" s="159"/>
      <c r="AH15" s="159"/>
      <c r="AI15" s="159"/>
      <c r="AJ15" s="305"/>
      <c r="AK15" s="305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433"/>
      <c r="BL15" s="159"/>
      <c r="BM15" s="159"/>
      <c r="BN15" s="159"/>
      <c r="BO15" s="305"/>
      <c r="BP15" s="305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DF15" s="159"/>
      <c r="DG15" s="159"/>
      <c r="DH15" s="159"/>
      <c r="DI15" s="305"/>
      <c r="DJ15" s="305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595"/>
      <c r="DV15" s="433"/>
      <c r="DW15" s="433"/>
      <c r="DX15" s="159"/>
      <c r="DY15" s="159"/>
      <c r="DZ15" s="159"/>
      <c r="EA15" s="159"/>
      <c r="EB15" s="159"/>
      <c r="EC15" s="433"/>
      <c r="ED15" s="159"/>
      <c r="EE15" s="159"/>
      <c r="EF15" s="433"/>
      <c r="EG15" s="159"/>
      <c r="EH15" s="305"/>
      <c r="EI15" s="433"/>
      <c r="EJ15" s="159"/>
      <c r="EK15" s="305"/>
      <c r="EL15" s="433"/>
      <c r="EM15" s="159"/>
      <c r="EN15" s="159"/>
      <c r="EO15" s="433"/>
      <c r="EP15" s="159"/>
      <c r="EQ15" s="159"/>
      <c r="ER15" s="433"/>
      <c r="ES15" s="159"/>
      <c r="ET15" s="159"/>
      <c r="EU15" s="433"/>
      <c r="EV15" s="159"/>
      <c r="EW15" s="159"/>
      <c r="EX15" s="433"/>
      <c r="EY15" s="159"/>
      <c r="EZ15" s="159"/>
      <c r="FA15" s="433"/>
      <c r="FB15" s="159"/>
      <c r="FC15" s="159"/>
      <c r="FD15" s="433"/>
      <c r="FE15" s="159"/>
      <c r="FF15" s="159"/>
      <c r="FG15" s="433"/>
      <c r="FH15" s="159"/>
      <c r="FI15" s="159"/>
      <c r="FJ15" s="433"/>
      <c r="FK15" s="159"/>
      <c r="FL15" s="353"/>
      <c r="FM15" s="433"/>
      <c r="FN15" s="433"/>
      <c r="FO15" s="159"/>
      <c r="FP15" s="433"/>
      <c r="FQ15" s="159"/>
      <c r="FR15" s="159"/>
      <c r="FS15" s="433"/>
      <c r="FT15" s="159"/>
      <c r="FU15" s="159"/>
      <c r="FV15" s="433"/>
      <c r="FW15" s="159"/>
      <c r="FX15" s="159"/>
      <c r="FY15" s="433"/>
      <c r="FZ15" s="159"/>
      <c r="GA15" s="305"/>
      <c r="GB15" s="433"/>
      <c r="GC15" s="159"/>
      <c r="GD15" s="305"/>
      <c r="GE15" s="433"/>
      <c r="GF15" s="159"/>
      <c r="GG15" s="159"/>
      <c r="GH15" s="433"/>
      <c r="GI15" s="159"/>
      <c r="GJ15" s="159"/>
      <c r="GK15" s="433"/>
      <c r="GL15" s="159"/>
      <c r="GM15" s="159"/>
      <c r="GN15" s="433"/>
      <c r="GO15" s="159"/>
      <c r="GP15" s="159"/>
      <c r="GQ15" s="433"/>
      <c r="GR15" s="159"/>
      <c r="GS15" s="159"/>
      <c r="GT15" s="433"/>
      <c r="GU15" s="159"/>
      <c r="GV15" s="159"/>
      <c r="GW15" s="433"/>
      <c r="GX15" s="159"/>
      <c r="GY15" s="159"/>
      <c r="GZ15" s="433"/>
      <c r="HA15" s="159"/>
      <c r="HB15" s="159"/>
      <c r="HC15" s="433"/>
      <c r="HD15" s="159"/>
      <c r="HE15" s="159"/>
      <c r="HF15" s="433"/>
      <c r="HG15" s="159"/>
      <c r="HH15" s="433"/>
      <c r="HI15" s="433"/>
    </row>
    <row r="16" spans="1:219" s="113" customFormat="1" ht="21.95" customHeight="1" x14ac:dyDescent="0.3">
      <c r="A16" s="353"/>
      <c r="E16" s="597"/>
      <c r="F16" s="597"/>
      <c r="H16" s="159"/>
      <c r="I16" s="159"/>
      <c r="J16" s="159"/>
      <c r="N16" s="159"/>
      <c r="O16" s="159"/>
      <c r="P16" s="159"/>
      <c r="Q16" s="305"/>
      <c r="R16" s="305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433"/>
      <c r="AG16" s="159"/>
      <c r="AH16" s="159"/>
      <c r="AI16" s="159"/>
      <c r="AJ16" s="305"/>
      <c r="AK16" s="305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433"/>
      <c r="BL16" s="159"/>
      <c r="BM16" s="159"/>
      <c r="BN16" s="159"/>
      <c r="BO16" s="305"/>
      <c r="BP16" s="305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DF16" s="159"/>
      <c r="DG16" s="159"/>
      <c r="DH16" s="159"/>
      <c r="DI16" s="305"/>
      <c r="DJ16" s="305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595"/>
      <c r="DV16" s="433"/>
      <c r="DW16" s="433"/>
      <c r="DX16" s="159"/>
      <c r="DY16" s="159"/>
      <c r="DZ16" s="159"/>
      <c r="EA16" s="159"/>
      <c r="EB16" s="159"/>
      <c r="EC16" s="433"/>
      <c r="ED16" s="159"/>
      <c r="EE16" s="159"/>
      <c r="EF16" s="433"/>
      <c r="EG16" s="159"/>
      <c r="EH16" s="305"/>
      <c r="EI16" s="433"/>
      <c r="EJ16" s="159"/>
      <c r="EK16" s="305"/>
      <c r="EL16" s="433"/>
      <c r="EM16" s="159"/>
      <c r="EN16" s="159"/>
      <c r="EO16" s="433"/>
      <c r="EP16" s="159"/>
      <c r="EQ16" s="159"/>
      <c r="ER16" s="433"/>
      <c r="ES16" s="159"/>
      <c r="ET16" s="159"/>
      <c r="EU16" s="433"/>
      <c r="EV16" s="159"/>
      <c r="EW16" s="159"/>
      <c r="EX16" s="433"/>
      <c r="EY16" s="159"/>
      <c r="EZ16" s="159"/>
      <c r="FA16" s="433"/>
      <c r="FB16" s="159"/>
      <c r="FC16" s="159"/>
      <c r="FD16" s="433"/>
      <c r="FE16" s="159"/>
      <c r="FF16" s="159"/>
      <c r="FG16" s="433"/>
      <c r="FH16" s="159"/>
      <c r="FI16" s="159"/>
      <c r="FJ16" s="433"/>
      <c r="FK16" s="159"/>
      <c r="FL16" s="353"/>
      <c r="FM16" s="433"/>
      <c r="FN16" s="433"/>
      <c r="FO16" s="159"/>
      <c r="FP16" s="433"/>
      <c r="FQ16" s="159"/>
      <c r="FR16" s="159"/>
      <c r="FS16" s="433"/>
      <c r="FT16" s="159"/>
      <c r="FU16" s="159"/>
      <c r="FV16" s="433"/>
      <c r="FW16" s="159"/>
      <c r="FX16" s="159"/>
      <c r="FY16" s="433"/>
      <c r="FZ16" s="159"/>
      <c r="GA16" s="305"/>
      <c r="GB16" s="433"/>
      <c r="GC16" s="159"/>
      <c r="GD16" s="305"/>
      <c r="GE16" s="433"/>
      <c r="GF16" s="159"/>
      <c r="GG16" s="159"/>
      <c r="GH16" s="433"/>
      <c r="GI16" s="159"/>
      <c r="GJ16" s="159"/>
      <c r="GK16" s="433"/>
      <c r="GL16" s="159"/>
      <c r="GM16" s="159"/>
      <c r="GN16" s="433"/>
      <c r="GO16" s="159"/>
      <c r="GP16" s="159"/>
      <c r="GQ16" s="433"/>
      <c r="GR16" s="159"/>
      <c r="GS16" s="159"/>
      <c r="GT16" s="433"/>
      <c r="GU16" s="159"/>
      <c r="GV16" s="159"/>
      <c r="GW16" s="433"/>
      <c r="GX16" s="159"/>
      <c r="GY16" s="159"/>
      <c r="GZ16" s="433"/>
      <c r="HA16" s="159"/>
      <c r="HB16" s="159"/>
      <c r="HC16" s="433"/>
      <c r="HD16" s="159"/>
      <c r="HE16" s="159"/>
      <c r="HF16" s="433"/>
      <c r="HG16" s="159"/>
      <c r="HH16" s="433"/>
      <c r="HI16" s="433"/>
      <c r="HJ16" s="433"/>
      <c r="HK16" s="433"/>
    </row>
    <row r="17" spans="1:219" s="113" customFormat="1" ht="21.95" customHeight="1" x14ac:dyDescent="0.3">
      <c r="A17" s="353"/>
      <c r="E17" s="597"/>
      <c r="F17" s="597"/>
      <c r="H17" s="159"/>
      <c r="I17" s="159"/>
      <c r="J17" s="159"/>
      <c r="N17" s="159"/>
      <c r="O17" s="159"/>
      <c r="P17" s="159"/>
      <c r="Q17" s="305"/>
      <c r="R17" s="305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433"/>
      <c r="AG17" s="159"/>
      <c r="AH17" s="159"/>
      <c r="AI17" s="159"/>
      <c r="AJ17" s="305"/>
      <c r="AK17" s="305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433"/>
      <c r="BL17" s="159"/>
      <c r="BM17" s="159"/>
      <c r="BN17" s="159"/>
      <c r="BO17" s="305"/>
      <c r="BP17" s="305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DF17" s="159"/>
      <c r="DG17" s="159"/>
      <c r="DH17" s="159"/>
      <c r="DI17" s="305"/>
      <c r="DJ17" s="305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595"/>
      <c r="DV17" s="433"/>
      <c r="DW17" s="433"/>
      <c r="DX17" s="159"/>
      <c r="DY17" s="159"/>
      <c r="DZ17" s="159"/>
      <c r="EA17" s="159"/>
      <c r="EB17" s="159"/>
      <c r="EC17" s="433"/>
      <c r="ED17" s="159"/>
      <c r="EE17" s="159"/>
      <c r="EF17" s="433"/>
      <c r="EG17" s="159"/>
      <c r="EH17" s="305"/>
      <c r="EI17" s="433"/>
      <c r="EJ17" s="159"/>
      <c r="EK17" s="305"/>
      <c r="EL17" s="433"/>
      <c r="EM17" s="159"/>
      <c r="EN17" s="159"/>
      <c r="EO17" s="433"/>
      <c r="EP17" s="159"/>
      <c r="EQ17" s="159"/>
      <c r="ER17" s="433"/>
      <c r="ES17" s="159"/>
      <c r="ET17" s="159"/>
      <c r="EU17" s="433"/>
      <c r="EV17" s="159"/>
      <c r="EW17" s="159"/>
      <c r="EX17" s="433"/>
      <c r="EY17" s="159"/>
      <c r="EZ17" s="159"/>
      <c r="FA17" s="433"/>
      <c r="FB17" s="159"/>
      <c r="FC17" s="159"/>
      <c r="FD17" s="433"/>
      <c r="FE17" s="159"/>
      <c r="FF17" s="159"/>
      <c r="FG17" s="433"/>
      <c r="FH17" s="159"/>
      <c r="FI17" s="159"/>
      <c r="FJ17" s="433"/>
      <c r="FK17" s="159"/>
      <c r="FL17" s="353"/>
      <c r="FM17" s="433"/>
      <c r="FN17" s="433"/>
      <c r="FO17" s="159"/>
      <c r="FP17" s="433"/>
      <c r="FQ17" s="159"/>
      <c r="FR17" s="159"/>
      <c r="FS17" s="433"/>
      <c r="FT17" s="159"/>
      <c r="FU17" s="159"/>
      <c r="FV17" s="433"/>
      <c r="FW17" s="159"/>
      <c r="FX17" s="159"/>
      <c r="FY17" s="433"/>
      <c r="FZ17" s="159"/>
      <c r="GA17" s="305"/>
      <c r="GB17" s="433"/>
      <c r="GC17" s="159"/>
      <c r="GD17" s="305"/>
      <c r="GE17" s="433"/>
      <c r="GF17" s="159"/>
      <c r="GG17" s="159"/>
      <c r="GH17" s="433"/>
      <c r="GI17" s="159"/>
      <c r="GJ17" s="159"/>
      <c r="GK17" s="433"/>
      <c r="GL17" s="159"/>
      <c r="GM17" s="159"/>
      <c r="GN17" s="433"/>
      <c r="GO17" s="159"/>
      <c r="GP17" s="159"/>
      <c r="GQ17" s="433"/>
      <c r="GR17" s="159"/>
      <c r="GS17" s="159"/>
      <c r="GT17" s="433"/>
      <c r="GU17" s="159"/>
      <c r="GV17" s="159"/>
      <c r="GW17" s="433"/>
      <c r="GX17" s="159"/>
      <c r="GY17" s="159"/>
      <c r="GZ17" s="433"/>
      <c r="HA17" s="159"/>
      <c r="HB17" s="159"/>
      <c r="HC17" s="433"/>
      <c r="HD17" s="159"/>
      <c r="HE17" s="159"/>
      <c r="HF17" s="433"/>
      <c r="HG17" s="159"/>
      <c r="HH17" s="433"/>
      <c r="HI17" s="433"/>
      <c r="HJ17" s="433"/>
      <c r="HK17" s="433"/>
    </row>
    <row r="18" spans="1:219" s="113" customFormat="1" ht="21.95" customHeight="1" x14ac:dyDescent="0.3">
      <c r="A18" s="353"/>
      <c r="H18" s="159"/>
      <c r="I18" s="159"/>
      <c r="J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433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433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595"/>
      <c r="DV18" s="433"/>
      <c r="DW18" s="433"/>
      <c r="DX18" s="159"/>
      <c r="DY18" s="159"/>
      <c r="DZ18" s="159"/>
      <c r="EA18" s="159"/>
      <c r="EB18" s="159"/>
      <c r="EC18" s="433"/>
      <c r="ED18" s="159"/>
      <c r="EE18" s="159"/>
      <c r="EF18" s="433"/>
      <c r="EG18" s="159"/>
      <c r="EH18" s="159"/>
      <c r="EI18" s="433"/>
      <c r="EJ18" s="159"/>
      <c r="EK18" s="159"/>
      <c r="EL18" s="433"/>
      <c r="EM18" s="159"/>
      <c r="EN18" s="159"/>
      <c r="EO18" s="433"/>
      <c r="EP18" s="159"/>
      <c r="EQ18" s="159"/>
      <c r="ER18" s="433"/>
      <c r="ES18" s="159"/>
      <c r="ET18" s="159"/>
      <c r="EU18" s="433"/>
      <c r="EV18" s="159"/>
      <c r="EW18" s="159"/>
      <c r="EX18" s="433"/>
      <c r="EY18" s="159"/>
      <c r="EZ18" s="159"/>
      <c r="FA18" s="433"/>
      <c r="FB18" s="159"/>
      <c r="FC18" s="159"/>
      <c r="FD18" s="433"/>
      <c r="FE18" s="159"/>
      <c r="FF18" s="159"/>
      <c r="FG18" s="433"/>
      <c r="FH18" s="159"/>
      <c r="FI18" s="159"/>
      <c r="FJ18" s="433"/>
      <c r="FK18" s="159"/>
      <c r="FL18" s="353"/>
      <c r="FM18" s="433"/>
      <c r="FN18" s="433"/>
      <c r="FO18" s="159"/>
      <c r="FP18" s="433"/>
      <c r="FQ18" s="159"/>
      <c r="FR18" s="159"/>
      <c r="FS18" s="433"/>
      <c r="FT18" s="159"/>
      <c r="FU18" s="159"/>
      <c r="FV18" s="433"/>
      <c r="FW18" s="159"/>
      <c r="FX18" s="159"/>
      <c r="FY18" s="433"/>
      <c r="FZ18" s="159"/>
      <c r="GA18" s="159"/>
      <c r="GB18" s="433"/>
      <c r="GC18" s="159"/>
      <c r="GD18" s="159"/>
      <c r="GE18" s="433"/>
      <c r="GF18" s="159"/>
      <c r="GG18" s="159"/>
      <c r="GH18" s="433"/>
      <c r="GI18" s="159"/>
      <c r="GJ18" s="159"/>
      <c r="GK18" s="433"/>
      <c r="GL18" s="159"/>
      <c r="GM18" s="159"/>
      <c r="GN18" s="433"/>
      <c r="GO18" s="159"/>
      <c r="GP18" s="159"/>
      <c r="GQ18" s="433"/>
      <c r="GR18" s="159"/>
      <c r="GS18" s="159"/>
      <c r="GT18" s="433"/>
      <c r="GU18" s="159"/>
      <c r="GV18" s="159"/>
      <c r="GW18" s="433"/>
      <c r="GX18" s="159"/>
      <c r="GY18" s="159"/>
      <c r="GZ18" s="433"/>
      <c r="HA18" s="159"/>
      <c r="HB18" s="159"/>
      <c r="HC18" s="433"/>
      <c r="HD18" s="159"/>
      <c r="HE18" s="159"/>
      <c r="HF18" s="433"/>
      <c r="HG18" s="159"/>
      <c r="HH18" s="433"/>
      <c r="HI18" s="433"/>
      <c r="HJ18" s="433"/>
      <c r="HK18" s="433"/>
    </row>
    <row r="19" spans="1:219" s="113" customFormat="1" ht="21.95" customHeight="1" x14ac:dyDescent="0.3">
      <c r="A19" s="353"/>
      <c r="H19" s="159"/>
      <c r="I19" s="159"/>
      <c r="J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433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433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595"/>
      <c r="DV19" s="433"/>
      <c r="DW19" s="433"/>
      <c r="DX19" s="159"/>
      <c r="DY19" s="159"/>
      <c r="DZ19" s="159"/>
      <c r="EA19" s="159"/>
      <c r="EB19" s="159"/>
      <c r="EC19" s="433"/>
      <c r="ED19" s="159"/>
      <c r="EE19" s="159"/>
      <c r="EF19" s="433"/>
      <c r="EG19" s="159"/>
      <c r="EH19" s="159"/>
      <c r="EI19" s="433"/>
      <c r="EJ19" s="159"/>
      <c r="EK19" s="159"/>
      <c r="EL19" s="433"/>
      <c r="EM19" s="159"/>
      <c r="EN19" s="159"/>
      <c r="EO19" s="433"/>
      <c r="EP19" s="159"/>
      <c r="EQ19" s="159"/>
      <c r="ER19" s="433"/>
      <c r="ES19" s="159"/>
      <c r="ET19" s="159"/>
      <c r="EU19" s="433"/>
      <c r="EV19" s="159"/>
      <c r="EW19" s="159"/>
      <c r="EX19" s="433"/>
      <c r="EY19" s="159"/>
      <c r="EZ19" s="159"/>
      <c r="FA19" s="433"/>
      <c r="FB19" s="159"/>
      <c r="FC19" s="159"/>
      <c r="FD19" s="433"/>
      <c r="FE19" s="159"/>
      <c r="FF19" s="159"/>
      <c r="FG19" s="433"/>
      <c r="FH19" s="159"/>
      <c r="FI19" s="159"/>
      <c r="FJ19" s="433"/>
      <c r="FK19" s="159"/>
      <c r="FL19" s="353"/>
      <c r="FM19" s="433"/>
      <c r="FN19" s="433"/>
      <c r="FO19" s="159"/>
      <c r="FP19" s="433"/>
      <c r="FQ19" s="159"/>
      <c r="FR19" s="159"/>
      <c r="FS19" s="433"/>
      <c r="FT19" s="159"/>
      <c r="FU19" s="159"/>
      <c r="FV19" s="433"/>
      <c r="FW19" s="159"/>
      <c r="FX19" s="159"/>
      <c r="FY19" s="433"/>
      <c r="FZ19" s="159"/>
      <c r="GA19" s="159"/>
      <c r="GB19" s="433"/>
      <c r="GC19" s="159"/>
      <c r="GD19" s="159"/>
      <c r="GE19" s="433"/>
      <c r="GF19" s="159"/>
      <c r="GG19" s="159"/>
      <c r="GH19" s="433"/>
      <c r="GI19" s="159"/>
      <c r="GJ19" s="159"/>
      <c r="GK19" s="433"/>
      <c r="GL19" s="159"/>
      <c r="GM19" s="159"/>
      <c r="GN19" s="433"/>
      <c r="GO19" s="159"/>
      <c r="GP19" s="159"/>
      <c r="GQ19" s="433"/>
      <c r="GR19" s="159"/>
      <c r="GS19" s="159"/>
      <c r="GT19" s="433"/>
      <c r="GU19" s="159"/>
      <c r="GV19" s="159"/>
      <c r="GW19" s="433"/>
      <c r="GX19" s="159"/>
      <c r="GY19" s="159"/>
      <c r="GZ19" s="433"/>
      <c r="HA19" s="159"/>
      <c r="HB19" s="159"/>
      <c r="HC19" s="433"/>
      <c r="HD19" s="159"/>
      <c r="HE19" s="159"/>
      <c r="HF19" s="433"/>
      <c r="HG19" s="159"/>
      <c r="HH19" s="433"/>
      <c r="HI19" s="433"/>
      <c r="HJ19" s="433"/>
      <c r="HK19" s="433"/>
    </row>
    <row r="20" spans="1:219" s="113" customFormat="1" ht="21.95" customHeight="1" x14ac:dyDescent="0.3">
      <c r="A20" s="353"/>
      <c r="H20" s="159"/>
      <c r="I20" s="159"/>
      <c r="J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433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433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595"/>
      <c r="DV20" s="433"/>
      <c r="DW20" s="433"/>
      <c r="DX20" s="159"/>
      <c r="DY20" s="159"/>
      <c r="DZ20" s="159"/>
      <c r="EA20" s="159"/>
      <c r="EB20" s="159"/>
      <c r="EC20" s="433"/>
      <c r="ED20" s="159"/>
      <c r="EE20" s="159"/>
      <c r="EF20" s="433"/>
      <c r="EG20" s="159"/>
      <c r="EH20" s="159"/>
      <c r="EI20" s="433"/>
      <c r="EJ20" s="159"/>
      <c r="EK20" s="159"/>
      <c r="EL20" s="433"/>
      <c r="EM20" s="159"/>
      <c r="EN20" s="159"/>
      <c r="EO20" s="433"/>
      <c r="EP20" s="159"/>
      <c r="EQ20" s="159"/>
      <c r="ER20" s="433"/>
      <c r="ES20" s="159"/>
      <c r="ET20" s="159"/>
      <c r="EU20" s="433"/>
      <c r="EV20" s="159"/>
      <c r="EW20" s="159"/>
      <c r="EX20" s="433"/>
      <c r="EY20" s="159"/>
      <c r="EZ20" s="159"/>
      <c r="FA20" s="433"/>
      <c r="FB20" s="159"/>
      <c r="FC20" s="159"/>
      <c r="FD20" s="433"/>
      <c r="FE20" s="159"/>
      <c r="FF20" s="159"/>
      <c r="FG20" s="433"/>
      <c r="FH20" s="159"/>
      <c r="FI20" s="159"/>
      <c r="FJ20" s="433"/>
      <c r="FK20" s="159"/>
      <c r="FL20" s="353"/>
      <c r="FM20" s="433"/>
      <c r="FN20" s="433"/>
      <c r="FO20" s="159"/>
      <c r="FP20" s="433"/>
      <c r="FQ20" s="159"/>
      <c r="FR20" s="159"/>
      <c r="FS20" s="433"/>
      <c r="FT20" s="159"/>
      <c r="FU20" s="159"/>
      <c r="FV20" s="433"/>
      <c r="FW20" s="159"/>
      <c r="FX20" s="159"/>
      <c r="FY20" s="433"/>
      <c r="FZ20" s="159"/>
      <c r="GA20" s="159"/>
      <c r="GB20" s="433"/>
      <c r="GC20" s="159"/>
      <c r="GD20" s="159"/>
      <c r="GE20" s="433"/>
      <c r="GF20" s="159"/>
      <c r="GG20" s="159"/>
      <c r="GH20" s="433"/>
      <c r="GI20" s="159"/>
      <c r="GJ20" s="159"/>
      <c r="GK20" s="433"/>
      <c r="GL20" s="159"/>
      <c r="GM20" s="159"/>
      <c r="GN20" s="433"/>
      <c r="GO20" s="159"/>
      <c r="GP20" s="159"/>
      <c r="GQ20" s="433"/>
      <c r="GR20" s="159"/>
      <c r="GS20" s="159"/>
      <c r="GT20" s="433"/>
      <c r="GU20" s="159"/>
      <c r="GV20" s="159"/>
      <c r="GW20" s="433"/>
      <c r="GX20" s="159"/>
      <c r="GY20" s="159"/>
      <c r="GZ20" s="433"/>
      <c r="HA20" s="159"/>
      <c r="HB20" s="159"/>
      <c r="HC20" s="433"/>
      <c r="HD20" s="159"/>
      <c r="HE20" s="159"/>
      <c r="HF20" s="433"/>
      <c r="HG20" s="159"/>
      <c r="HH20" s="433"/>
      <c r="HI20" s="433"/>
      <c r="HJ20" s="433"/>
      <c r="HK20" s="433"/>
    </row>
    <row r="21" spans="1:219" s="113" customFormat="1" ht="21.95" customHeight="1" x14ac:dyDescent="0.3">
      <c r="A21" s="353"/>
      <c r="H21" s="159"/>
      <c r="I21" s="159"/>
      <c r="J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433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433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433"/>
      <c r="CQ21" s="433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595"/>
      <c r="DV21" s="433"/>
      <c r="DW21" s="433"/>
      <c r="DX21" s="159"/>
      <c r="DY21" s="159"/>
      <c r="DZ21" s="159"/>
      <c r="EA21" s="159"/>
      <c r="EB21" s="159"/>
      <c r="EC21" s="433"/>
      <c r="ED21" s="159"/>
      <c r="EE21" s="159"/>
      <c r="EF21" s="433"/>
      <c r="EG21" s="159"/>
      <c r="EH21" s="159"/>
      <c r="EI21" s="433"/>
      <c r="EJ21" s="159"/>
      <c r="EK21" s="159"/>
      <c r="EL21" s="433"/>
      <c r="EM21" s="159"/>
      <c r="EN21" s="159"/>
      <c r="EO21" s="433"/>
      <c r="EP21" s="159"/>
      <c r="EQ21" s="159"/>
      <c r="ER21" s="433"/>
      <c r="ES21" s="159"/>
      <c r="ET21" s="159"/>
      <c r="EU21" s="433"/>
      <c r="EV21" s="159"/>
      <c r="EW21" s="159"/>
      <c r="EX21" s="433"/>
      <c r="EY21" s="159"/>
      <c r="EZ21" s="159"/>
      <c r="FA21" s="433"/>
      <c r="FB21" s="159"/>
      <c r="FC21" s="159"/>
      <c r="FD21" s="433"/>
      <c r="FE21" s="159"/>
      <c r="FF21" s="159"/>
      <c r="FG21" s="433"/>
      <c r="FH21" s="159"/>
      <c r="FI21" s="159"/>
      <c r="FJ21" s="433"/>
      <c r="FK21" s="159"/>
      <c r="FL21" s="353"/>
      <c r="FM21" s="433"/>
      <c r="FN21" s="433"/>
      <c r="FO21" s="159"/>
      <c r="FP21" s="433"/>
      <c r="FQ21" s="159"/>
      <c r="FR21" s="159"/>
      <c r="FS21" s="433"/>
      <c r="FT21" s="159"/>
      <c r="FU21" s="159"/>
      <c r="FV21" s="433"/>
      <c r="FW21" s="159"/>
      <c r="FX21" s="159"/>
      <c r="FY21" s="433"/>
      <c r="FZ21" s="159"/>
      <c r="GA21" s="159"/>
      <c r="GB21" s="433"/>
      <c r="GC21" s="159"/>
      <c r="GD21" s="159"/>
      <c r="GE21" s="433"/>
      <c r="GF21" s="159"/>
      <c r="GG21" s="159"/>
      <c r="GH21" s="433"/>
      <c r="GI21" s="159"/>
      <c r="GJ21" s="159"/>
      <c r="GK21" s="433"/>
      <c r="GL21" s="159"/>
      <c r="GM21" s="159"/>
      <c r="GN21" s="433"/>
      <c r="GO21" s="159"/>
      <c r="GP21" s="159"/>
      <c r="GQ21" s="433"/>
      <c r="GR21" s="159"/>
      <c r="GS21" s="159"/>
      <c r="GT21" s="433"/>
      <c r="GU21" s="159"/>
      <c r="GV21" s="159"/>
      <c r="GW21" s="433"/>
      <c r="GX21" s="159"/>
      <c r="GY21" s="159"/>
      <c r="GZ21" s="433"/>
      <c r="HA21" s="159"/>
      <c r="HB21" s="159"/>
      <c r="HC21" s="433"/>
      <c r="HD21" s="159"/>
      <c r="HE21" s="159"/>
      <c r="HF21" s="433"/>
      <c r="HG21" s="159"/>
      <c r="HH21" s="433"/>
      <c r="HI21" s="433"/>
      <c r="HJ21" s="433"/>
      <c r="HK21" s="433"/>
    </row>
    <row r="22" spans="1:219" s="113" customFormat="1" ht="21.95" customHeight="1" x14ac:dyDescent="0.3">
      <c r="A22" s="353"/>
      <c r="H22" s="159"/>
      <c r="I22" s="159"/>
      <c r="J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433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433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433"/>
      <c r="CQ22" s="433"/>
      <c r="CR22" s="159"/>
      <c r="CS22" s="159"/>
      <c r="CT22" s="305"/>
      <c r="CU22" s="305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595"/>
      <c r="DV22" s="433"/>
      <c r="DW22" s="433"/>
      <c r="DX22" s="159"/>
      <c r="DY22" s="159"/>
      <c r="DZ22" s="159"/>
      <c r="EA22" s="159"/>
      <c r="EB22" s="159"/>
      <c r="EC22" s="433"/>
      <c r="ED22" s="159"/>
      <c r="EE22" s="159"/>
      <c r="EF22" s="433"/>
      <c r="EG22" s="159"/>
      <c r="EH22" s="159"/>
      <c r="EI22" s="433"/>
      <c r="EJ22" s="159"/>
      <c r="EK22" s="159"/>
      <c r="EL22" s="433"/>
      <c r="EM22" s="159"/>
      <c r="EN22" s="159"/>
      <c r="EO22" s="433"/>
      <c r="EP22" s="159"/>
      <c r="EQ22" s="159"/>
      <c r="ER22" s="433"/>
      <c r="ES22" s="159"/>
      <c r="ET22" s="159"/>
      <c r="EU22" s="433"/>
      <c r="EV22" s="159"/>
      <c r="EW22" s="159"/>
      <c r="EX22" s="433"/>
      <c r="EY22" s="159"/>
      <c r="EZ22" s="159"/>
      <c r="FA22" s="433"/>
      <c r="FB22" s="159"/>
      <c r="FC22" s="159"/>
      <c r="FD22" s="433"/>
      <c r="FE22" s="159"/>
      <c r="FF22" s="159"/>
      <c r="FG22" s="433"/>
      <c r="FH22" s="159"/>
      <c r="FI22" s="159"/>
      <c r="FJ22" s="433"/>
      <c r="FK22" s="159"/>
      <c r="FL22" s="353"/>
      <c r="FM22" s="433"/>
      <c r="FN22" s="433"/>
      <c r="FO22" s="159"/>
      <c r="FP22" s="433"/>
      <c r="FQ22" s="159"/>
      <c r="FR22" s="159"/>
      <c r="FS22" s="433"/>
      <c r="FT22" s="159"/>
      <c r="FU22" s="159"/>
      <c r="FV22" s="433"/>
      <c r="FW22" s="159"/>
      <c r="FX22" s="159"/>
      <c r="FY22" s="433"/>
      <c r="FZ22" s="159"/>
      <c r="GA22" s="159"/>
      <c r="GB22" s="433"/>
      <c r="GC22" s="159"/>
      <c r="GD22" s="159"/>
      <c r="GE22" s="433"/>
      <c r="GF22" s="159"/>
      <c r="GG22" s="159"/>
      <c r="GH22" s="433"/>
      <c r="GI22" s="159"/>
      <c r="GJ22" s="159"/>
      <c r="GK22" s="433"/>
      <c r="GL22" s="159"/>
      <c r="GM22" s="159"/>
      <c r="GN22" s="433"/>
      <c r="GO22" s="159"/>
      <c r="GP22" s="159"/>
      <c r="GQ22" s="433"/>
      <c r="GR22" s="159"/>
      <c r="GS22" s="159"/>
      <c r="GT22" s="433"/>
      <c r="GU22" s="159"/>
      <c r="GV22" s="159"/>
      <c r="GW22" s="433"/>
      <c r="GX22" s="159"/>
      <c r="GY22" s="159"/>
      <c r="GZ22" s="433"/>
      <c r="HA22" s="159"/>
      <c r="HB22" s="159"/>
      <c r="HC22" s="433"/>
      <c r="HD22" s="159"/>
      <c r="HE22" s="159"/>
      <c r="HF22" s="433"/>
      <c r="HG22" s="159"/>
      <c r="HH22" s="433"/>
      <c r="HI22" s="433"/>
      <c r="HJ22" s="433"/>
      <c r="HK22" s="433"/>
    </row>
    <row r="23" spans="1:219" s="113" customFormat="1" ht="21.95" customHeight="1" x14ac:dyDescent="0.3">
      <c r="A23" s="353"/>
      <c r="H23" s="159"/>
      <c r="I23" s="159"/>
      <c r="J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433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433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433"/>
      <c r="CQ23" s="433"/>
      <c r="CR23" s="159"/>
      <c r="CS23" s="159"/>
      <c r="CT23" s="305"/>
      <c r="CU23" s="305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595"/>
      <c r="DV23" s="433"/>
      <c r="DW23" s="433"/>
      <c r="DX23" s="159"/>
      <c r="DY23" s="159"/>
      <c r="DZ23" s="159"/>
      <c r="EA23" s="159"/>
      <c r="EB23" s="159"/>
      <c r="EC23" s="433"/>
      <c r="ED23" s="159"/>
      <c r="EE23" s="159"/>
      <c r="EF23" s="433"/>
      <c r="EG23" s="159"/>
      <c r="EH23" s="159"/>
      <c r="EI23" s="433"/>
      <c r="EJ23" s="159"/>
      <c r="EK23" s="159"/>
      <c r="EL23" s="433"/>
      <c r="EM23" s="159"/>
      <c r="EN23" s="159"/>
      <c r="EO23" s="433"/>
      <c r="EP23" s="159"/>
      <c r="EQ23" s="159"/>
      <c r="ER23" s="433"/>
      <c r="ES23" s="159"/>
      <c r="ET23" s="159"/>
      <c r="EU23" s="433"/>
      <c r="EV23" s="159"/>
      <c r="EW23" s="159"/>
      <c r="EX23" s="433"/>
      <c r="EY23" s="159"/>
      <c r="EZ23" s="159"/>
      <c r="FA23" s="433"/>
      <c r="FB23" s="159"/>
      <c r="FC23" s="159"/>
      <c r="FD23" s="433"/>
      <c r="FE23" s="159"/>
      <c r="FF23" s="159"/>
      <c r="FG23" s="433"/>
      <c r="FH23" s="159"/>
      <c r="FI23" s="159"/>
      <c r="FJ23" s="433"/>
      <c r="FK23" s="159"/>
      <c r="FL23" s="353"/>
      <c r="FM23" s="433"/>
      <c r="FN23" s="433"/>
      <c r="FO23" s="159"/>
      <c r="FP23" s="433"/>
      <c r="FQ23" s="159"/>
      <c r="FR23" s="159"/>
      <c r="FS23" s="433"/>
      <c r="FT23" s="159"/>
      <c r="FU23" s="159"/>
      <c r="FV23" s="433"/>
      <c r="FW23" s="159"/>
      <c r="FX23" s="159"/>
      <c r="FY23" s="433"/>
      <c r="FZ23" s="159"/>
      <c r="GA23" s="159"/>
      <c r="GB23" s="433"/>
      <c r="GC23" s="159"/>
      <c r="GD23" s="159"/>
      <c r="GE23" s="433"/>
      <c r="GF23" s="159"/>
      <c r="GG23" s="159"/>
      <c r="GH23" s="433"/>
      <c r="GI23" s="159"/>
      <c r="GJ23" s="159"/>
      <c r="GK23" s="433"/>
      <c r="GL23" s="159"/>
      <c r="GM23" s="159"/>
      <c r="GN23" s="433"/>
      <c r="GO23" s="159"/>
      <c r="GP23" s="159"/>
      <c r="GQ23" s="433"/>
      <c r="GR23" s="159"/>
      <c r="GS23" s="159"/>
      <c r="GT23" s="433"/>
      <c r="GU23" s="159"/>
      <c r="GV23" s="159"/>
      <c r="GW23" s="433"/>
      <c r="GX23" s="159"/>
      <c r="GY23" s="159"/>
      <c r="GZ23" s="433"/>
      <c r="HA23" s="159"/>
      <c r="HB23" s="159"/>
      <c r="HC23" s="433"/>
      <c r="HD23" s="159"/>
      <c r="HE23" s="159"/>
      <c r="HF23" s="433"/>
      <c r="HG23" s="159"/>
      <c r="HH23" s="433"/>
      <c r="HI23" s="433"/>
      <c r="HJ23" s="433"/>
      <c r="HK23" s="433"/>
    </row>
    <row r="24" spans="1:219" s="113" customFormat="1" ht="21.95" customHeight="1" x14ac:dyDescent="0.3">
      <c r="A24" s="353"/>
      <c r="H24" s="159"/>
      <c r="I24" s="159"/>
      <c r="J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433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433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433"/>
      <c r="CQ24" s="433"/>
      <c r="CR24" s="159"/>
      <c r="CS24" s="159"/>
      <c r="CT24" s="305"/>
      <c r="CU24" s="305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595"/>
      <c r="DV24" s="433"/>
      <c r="DW24" s="433"/>
      <c r="DX24" s="159"/>
      <c r="DY24" s="159"/>
      <c r="DZ24" s="159"/>
      <c r="EA24" s="159"/>
      <c r="EB24" s="159"/>
      <c r="EC24" s="433"/>
      <c r="ED24" s="159"/>
      <c r="EE24" s="159"/>
      <c r="EF24" s="433"/>
      <c r="EG24" s="159"/>
      <c r="EH24" s="159"/>
      <c r="EI24" s="433"/>
      <c r="EJ24" s="159"/>
      <c r="EK24" s="159"/>
      <c r="EL24" s="433"/>
      <c r="EM24" s="159"/>
      <c r="EN24" s="159"/>
      <c r="EO24" s="433"/>
      <c r="EP24" s="159"/>
      <c r="EQ24" s="159"/>
      <c r="ER24" s="433"/>
      <c r="ES24" s="159"/>
      <c r="ET24" s="159"/>
      <c r="EU24" s="433"/>
      <c r="EV24" s="159"/>
      <c r="EW24" s="159"/>
      <c r="EX24" s="433"/>
      <c r="EY24" s="159"/>
      <c r="EZ24" s="159"/>
      <c r="FA24" s="433"/>
      <c r="FB24" s="159"/>
      <c r="FC24" s="159"/>
      <c r="FD24" s="433"/>
      <c r="FE24" s="159"/>
      <c r="FF24" s="159"/>
      <c r="FG24" s="433"/>
      <c r="FH24" s="159"/>
      <c r="FI24" s="159"/>
      <c r="FJ24" s="433"/>
      <c r="FK24" s="159"/>
      <c r="FL24" s="353"/>
      <c r="FM24" s="433"/>
      <c r="FN24" s="433"/>
      <c r="FO24" s="159"/>
      <c r="FP24" s="433"/>
      <c r="FQ24" s="159"/>
      <c r="FR24" s="159"/>
      <c r="FS24" s="433"/>
      <c r="FT24" s="159"/>
      <c r="FU24" s="159"/>
      <c r="FV24" s="433"/>
      <c r="FW24" s="159"/>
      <c r="FX24" s="159"/>
      <c r="FY24" s="433"/>
      <c r="FZ24" s="159"/>
      <c r="GA24" s="159"/>
      <c r="GB24" s="433"/>
      <c r="GC24" s="159"/>
      <c r="GD24" s="159"/>
      <c r="GE24" s="433"/>
      <c r="GF24" s="159"/>
      <c r="GG24" s="159"/>
      <c r="GH24" s="433"/>
      <c r="GI24" s="159"/>
      <c r="GJ24" s="159"/>
      <c r="GK24" s="433"/>
      <c r="GL24" s="159"/>
      <c r="GM24" s="159"/>
      <c r="GN24" s="433"/>
      <c r="GO24" s="159"/>
      <c r="GP24" s="159"/>
      <c r="GQ24" s="433"/>
      <c r="GR24" s="159"/>
      <c r="GS24" s="159"/>
      <c r="GT24" s="433"/>
      <c r="GU24" s="159"/>
      <c r="GV24" s="159"/>
      <c r="GW24" s="433"/>
      <c r="GX24" s="159"/>
      <c r="GY24" s="159"/>
      <c r="GZ24" s="433"/>
      <c r="HA24" s="159"/>
      <c r="HB24" s="159"/>
      <c r="HC24" s="433"/>
      <c r="HD24" s="159"/>
      <c r="HE24" s="159"/>
      <c r="HF24" s="433"/>
      <c r="HG24" s="159"/>
      <c r="HH24" s="433"/>
      <c r="HI24" s="433"/>
      <c r="HJ24" s="433"/>
      <c r="HK24" s="433"/>
    </row>
    <row r="25" spans="1:219" s="113" customFormat="1" ht="21.95" customHeight="1" x14ac:dyDescent="0.3">
      <c r="A25" s="353"/>
      <c r="H25" s="159"/>
      <c r="I25" s="159"/>
      <c r="J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433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433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433"/>
      <c r="CQ25" s="433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595"/>
      <c r="DV25" s="433"/>
      <c r="DW25" s="433"/>
      <c r="DX25" s="159"/>
      <c r="DY25" s="159"/>
      <c r="DZ25" s="159"/>
      <c r="EA25" s="159"/>
      <c r="EB25" s="159"/>
      <c r="EC25" s="433"/>
      <c r="ED25" s="159"/>
      <c r="EE25" s="159"/>
      <c r="EF25" s="433"/>
      <c r="EG25" s="159"/>
      <c r="EH25" s="159"/>
      <c r="EI25" s="433"/>
      <c r="EJ25" s="159"/>
      <c r="EK25" s="159"/>
      <c r="EL25" s="433"/>
      <c r="EM25" s="159"/>
      <c r="EN25" s="159"/>
      <c r="EO25" s="433"/>
      <c r="EP25" s="159"/>
      <c r="EQ25" s="159"/>
      <c r="ER25" s="433"/>
      <c r="ES25" s="159"/>
      <c r="ET25" s="159"/>
      <c r="EU25" s="433"/>
      <c r="EV25" s="159"/>
      <c r="EW25" s="159"/>
      <c r="EX25" s="433"/>
      <c r="EY25" s="159"/>
      <c r="EZ25" s="159"/>
      <c r="FA25" s="433"/>
      <c r="FB25" s="159"/>
      <c r="FC25" s="159"/>
      <c r="FD25" s="433"/>
      <c r="FE25" s="159"/>
      <c r="FF25" s="159"/>
      <c r="FG25" s="433"/>
      <c r="FH25" s="159"/>
      <c r="FI25" s="159"/>
      <c r="FJ25" s="433"/>
      <c r="FK25" s="159"/>
      <c r="FL25" s="353"/>
      <c r="FM25" s="433"/>
      <c r="FN25" s="433"/>
      <c r="FO25" s="159"/>
      <c r="FP25" s="433"/>
      <c r="FQ25" s="159"/>
      <c r="FR25" s="159"/>
      <c r="FS25" s="433"/>
      <c r="FT25" s="159"/>
      <c r="FU25" s="159"/>
      <c r="FV25" s="433"/>
      <c r="FW25" s="159"/>
      <c r="FX25" s="159"/>
      <c r="FY25" s="433"/>
      <c r="FZ25" s="159"/>
      <c r="GA25" s="159"/>
      <c r="GB25" s="433"/>
      <c r="GC25" s="159"/>
      <c r="GD25" s="159"/>
      <c r="GE25" s="433"/>
      <c r="GF25" s="159"/>
      <c r="GG25" s="159"/>
      <c r="GH25" s="433"/>
      <c r="GI25" s="159"/>
      <c r="GJ25" s="159"/>
      <c r="GK25" s="433"/>
      <c r="GL25" s="159"/>
      <c r="GM25" s="159"/>
      <c r="GN25" s="433"/>
      <c r="GO25" s="159"/>
      <c r="GP25" s="159"/>
      <c r="GQ25" s="433"/>
      <c r="GR25" s="159"/>
      <c r="GS25" s="159"/>
      <c r="GT25" s="433"/>
      <c r="GU25" s="159"/>
      <c r="GV25" s="159"/>
      <c r="GW25" s="433"/>
      <c r="GX25" s="159"/>
      <c r="GY25" s="159"/>
      <c r="GZ25" s="433"/>
      <c r="HA25" s="159"/>
      <c r="HB25" s="159"/>
      <c r="HC25" s="433"/>
      <c r="HD25" s="159"/>
      <c r="HE25" s="159"/>
      <c r="HF25" s="433"/>
      <c r="HG25" s="159"/>
      <c r="HH25" s="433"/>
      <c r="HI25" s="433"/>
      <c r="HJ25" s="433"/>
      <c r="HK25" s="433"/>
    </row>
    <row r="26" spans="1:219" s="113" customFormat="1" ht="21.95" customHeight="1" x14ac:dyDescent="0.3">
      <c r="A26" s="353"/>
      <c r="H26" s="159"/>
      <c r="I26" s="159"/>
      <c r="J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433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433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433"/>
      <c r="CQ26" s="433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595"/>
      <c r="DV26" s="433"/>
      <c r="DW26" s="433"/>
      <c r="DX26" s="159"/>
      <c r="DY26" s="159"/>
      <c r="DZ26" s="159"/>
      <c r="EA26" s="159"/>
      <c r="EB26" s="159"/>
      <c r="EC26" s="433"/>
      <c r="ED26" s="159"/>
      <c r="EE26" s="159"/>
      <c r="EF26" s="433"/>
      <c r="EG26" s="159"/>
      <c r="EH26" s="159"/>
      <c r="EI26" s="433"/>
      <c r="EJ26" s="159"/>
      <c r="EK26" s="159"/>
      <c r="EL26" s="433"/>
      <c r="EM26" s="159"/>
      <c r="EN26" s="159"/>
      <c r="EO26" s="433"/>
      <c r="EP26" s="159"/>
      <c r="EQ26" s="159"/>
      <c r="ER26" s="433"/>
      <c r="ES26" s="159"/>
      <c r="ET26" s="159"/>
      <c r="EU26" s="433"/>
      <c r="EV26" s="159"/>
      <c r="EW26" s="159"/>
      <c r="EX26" s="433"/>
      <c r="EY26" s="159"/>
      <c r="EZ26" s="159"/>
      <c r="FA26" s="433"/>
      <c r="FB26" s="159"/>
      <c r="FC26" s="159"/>
      <c r="FD26" s="433"/>
      <c r="FE26" s="159"/>
      <c r="FF26" s="159"/>
      <c r="FG26" s="433"/>
      <c r="FH26" s="159"/>
      <c r="FI26" s="159"/>
      <c r="FJ26" s="433"/>
      <c r="FK26" s="159"/>
      <c r="FL26" s="353"/>
      <c r="FM26" s="433"/>
      <c r="FN26" s="433"/>
      <c r="FO26" s="159"/>
      <c r="FP26" s="433"/>
      <c r="FQ26" s="159"/>
      <c r="FR26" s="159"/>
      <c r="FS26" s="433"/>
      <c r="FT26" s="159"/>
      <c r="FU26" s="159"/>
      <c r="FV26" s="433"/>
      <c r="FW26" s="159"/>
      <c r="FX26" s="159"/>
      <c r="FY26" s="433"/>
      <c r="FZ26" s="159"/>
      <c r="GA26" s="159"/>
      <c r="GB26" s="433"/>
      <c r="GC26" s="159"/>
      <c r="GD26" s="159"/>
      <c r="GE26" s="433"/>
      <c r="GF26" s="159"/>
      <c r="GG26" s="159"/>
      <c r="GH26" s="433"/>
      <c r="GI26" s="159"/>
      <c r="GJ26" s="159"/>
      <c r="GK26" s="433"/>
      <c r="GL26" s="159"/>
      <c r="GM26" s="159"/>
      <c r="GN26" s="433"/>
      <c r="GO26" s="159"/>
      <c r="GP26" s="159"/>
      <c r="GQ26" s="433"/>
      <c r="GR26" s="159"/>
      <c r="GS26" s="159"/>
      <c r="GT26" s="433"/>
      <c r="GU26" s="159"/>
      <c r="GV26" s="159"/>
      <c r="GW26" s="433"/>
      <c r="GX26" s="159"/>
      <c r="GY26" s="159"/>
      <c r="GZ26" s="433"/>
      <c r="HA26" s="159"/>
      <c r="HB26" s="159"/>
      <c r="HC26" s="433"/>
      <c r="HD26" s="159"/>
      <c r="HE26" s="159"/>
      <c r="HF26" s="433"/>
      <c r="HG26" s="159"/>
      <c r="HH26" s="433"/>
      <c r="HI26" s="433"/>
      <c r="HJ26" s="433"/>
      <c r="HK26" s="433"/>
    </row>
    <row r="27" spans="1:219" s="113" customFormat="1" ht="21.95" customHeight="1" x14ac:dyDescent="0.3">
      <c r="A27" s="353"/>
      <c r="H27" s="159"/>
      <c r="I27" s="159"/>
      <c r="J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433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433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433"/>
      <c r="CQ27" s="433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595"/>
      <c r="DV27" s="433"/>
      <c r="DW27" s="433"/>
      <c r="DX27" s="159"/>
      <c r="DY27" s="159"/>
      <c r="DZ27" s="159"/>
      <c r="EA27" s="159"/>
      <c r="EB27" s="159"/>
      <c r="EC27" s="433"/>
      <c r="ED27" s="159"/>
      <c r="EE27" s="159"/>
      <c r="EF27" s="433"/>
      <c r="EG27" s="159"/>
      <c r="EH27" s="159"/>
      <c r="EI27" s="433"/>
      <c r="EJ27" s="159"/>
      <c r="EK27" s="159"/>
      <c r="EL27" s="433"/>
      <c r="EM27" s="159"/>
      <c r="EN27" s="159"/>
      <c r="EO27" s="433"/>
      <c r="EP27" s="159"/>
      <c r="EQ27" s="159"/>
      <c r="ER27" s="433"/>
      <c r="ES27" s="159"/>
      <c r="ET27" s="159"/>
      <c r="EU27" s="433"/>
      <c r="EV27" s="159"/>
      <c r="EW27" s="159"/>
      <c r="EX27" s="433"/>
      <c r="EY27" s="159"/>
      <c r="EZ27" s="159"/>
      <c r="FA27" s="433"/>
      <c r="FB27" s="159"/>
      <c r="FC27" s="159"/>
      <c r="FD27" s="433"/>
      <c r="FE27" s="159"/>
      <c r="FF27" s="159"/>
      <c r="FG27" s="433"/>
      <c r="FH27" s="159"/>
      <c r="FI27" s="159"/>
      <c r="FJ27" s="433"/>
      <c r="FK27" s="159"/>
      <c r="FL27" s="353"/>
      <c r="FM27" s="433"/>
      <c r="FN27" s="433"/>
      <c r="FO27" s="159"/>
      <c r="FP27" s="433"/>
      <c r="FQ27" s="159"/>
      <c r="FR27" s="159"/>
      <c r="FS27" s="433"/>
      <c r="FT27" s="159"/>
      <c r="FU27" s="159"/>
      <c r="FV27" s="433"/>
      <c r="FW27" s="159"/>
      <c r="FX27" s="159"/>
      <c r="FY27" s="433"/>
      <c r="FZ27" s="159"/>
      <c r="GA27" s="159"/>
      <c r="GB27" s="433"/>
      <c r="GC27" s="159"/>
      <c r="GD27" s="159"/>
      <c r="GE27" s="433"/>
      <c r="GF27" s="159"/>
      <c r="GG27" s="159"/>
      <c r="GH27" s="433"/>
      <c r="GI27" s="159"/>
      <c r="GJ27" s="159"/>
      <c r="GK27" s="433"/>
      <c r="GL27" s="159"/>
      <c r="GM27" s="159"/>
      <c r="GN27" s="433"/>
      <c r="GO27" s="159"/>
      <c r="GP27" s="159"/>
      <c r="GQ27" s="433"/>
      <c r="GR27" s="159"/>
      <c r="GS27" s="159"/>
      <c r="GT27" s="433"/>
      <c r="GU27" s="159"/>
      <c r="GV27" s="159"/>
      <c r="GW27" s="433"/>
      <c r="GX27" s="159"/>
      <c r="GY27" s="159"/>
      <c r="GZ27" s="433"/>
      <c r="HA27" s="159"/>
      <c r="HB27" s="159"/>
      <c r="HC27" s="433"/>
      <c r="HD27" s="159"/>
      <c r="HE27" s="159"/>
      <c r="HF27" s="433"/>
      <c r="HG27" s="159"/>
      <c r="HH27" s="433"/>
      <c r="HI27" s="433"/>
      <c r="HJ27" s="433"/>
      <c r="HK27" s="433"/>
    </row>
    <row r="28" spans="1:219" s="113" customFormat="1" ht="21.95" customHeight="1" x14ac:dyDescent="0.3">
      <c r="A28" s="353"/>
      <c r="H28" s="159"/>
      <c r="I28" s="159"/>
      <c r="J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433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433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433"/>
      <c r="CQ28" s="433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595"/>
      <c r="DV28" s="433"/>
      <c r="DW28" s="433"/>
      <c r="DX28" s="159"/>
      <c r="DY28" s="159"/>
      <c r="DZ28" s="159"/>
      <c r="EA28" s="159"/>
      <c r="EB28" s="159"/>
      <c r="EC28" s="433"/>
      <c r="ED28" s="159"/>
      <c r="EE28" s="159"/>
      <c r="EF28" s="433"/>
      <c r="EG28" s="159"/>
      <c r="EH28" s="159"/>
      <c r="EI28" s="433"/>
      <c r="EJ28" s="159"/>
      <c r="EK28" s="159"/>
      <c r="EL28" s="433"/>
      <c r="EM28" s="159"/>
      <c r="EN28" s="159"/>
      <c r="EO28" s="433"/>
      <c r="EP28" s="159"/>
      <c r="EQ28" s="159"/>
      <c r="ER28" s="433"/>
      <c r="ES28" s="159"/>
      <c r="ET28" s="159"/>
      <c r="EU28" s="433"/>
      <c r="EV28" s="159"/>
      <c r="EW28" s="159"/>
      <c r="EX28" s="433"/>
      <c r="EY28" s="159"/>
      <c r="EZ28" s="159"/>
      <c r="FA28" s="433"/>
      <c r="FB28" s="159"/>
      <c r="FC28" s="159"/>
      <c r="FD28" s="433"/>
      <c r="FE28" s="159"/>
      <c r="FF28" s="159"/>
      <c r="FG28" s="433"/>
      <c r="FH28" s="159"/>
      <c r="FI28" s="159"/>
      <c r="FJ28" s="433"/>
      <c r="FK28" s="159"/>
      <c r="FL28" s="353"/>
      <c r="FM28" s="433"/>
      <c r="FN28" s="433"/>
      <c r="FO28" s="159"/>
      <c r="FP28" s="433"/>
      <c r="FQ28" s="159"/>
      <c r="FR28" s="159"/>
      <c r="FS28" s="433"/>
      <c r="FT28" s="159"/>
      <c r="FU28" s="159"/>
      <c r="FV28" s="433"/>
      <c r="FW28" s="159"/>
      <c r="FX28" s="159"/>
      <c r="FY28" s="433"/>
      <c r="FZ28" s="159"/>
      <c r="GA28" s="159"/>
      <c r="GB28" s="433"/>
      <c r="GC28" s="159"/>
      <c r="GD28" s="159"/>
      <c r="GE28" s="433"/>
      <c r="GF28" s="159"/>
      <c r="GG28" s="159"/>
      <c r="GH28" s="433"/>
      <c r="GI28" s="159"/>
      <c r="GJ28" s="159"/>
      <c r="GK28" s="433"/>
      <c r="GL28" s="159"/>
      <c r="GM28" s="159"/>
      <c r="GN28" s="433"/>
      <c r="GO28" s="159"/>
      <c r="GP28" s="159"/>
      <c r="GQ28" s="433"/>
      <c r="GR28" s="159"/>
      <c r="GS28" s="159"/>
      <c r="GT28" s="433"/>
      <c r="GU28" s="159"/>
      <c r="GV28" s="159"/>
      <c r="GW28" s="433"/>
      <c r="GX28" s="159"/>
      <c r="GY28" s="159"/>
      <c r="GZ28" s="433"/>
      <c r="HA28" s="159"/>
      <c r="HB28" s="159"/>
      <c r="HC28" s="433"/>
      <c r="HD28" s="159"/>
      <c r="HE28" s="159"/>
      <c r="HF28" s="433"/>
      <c r="HG28" s="159"/>
      <c r="HH28" s="433"/>
      <c r="HI28" s="433"/>
      <c r="HJ28" s="433"/>
      <c r="HK28" s="433"/>
    </row>
    <row r="29" spans="1:219" s="113" customFormat="1" ht="21.95" customHeight="1" x14ac:dyDescent="0.3">
      <c r="A29" s="353"/>
      <c r="H29" s="159"/>
      <c r="I29" s="159"/>
      <c r="J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433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433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433"/>
      <c r="CQ29" s="433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595"/>
      <c r="DV29" s="433"/>
      <c r="DW29" s="433"/>
      <c r="DX29" s="159"/>
      <c r="DY29" s="159"/>
      <c r="DZ29" s="159"/>
      <c r="EA29" s="159"/>
      <c r="EB29" s="159"/>
      <c r="EC29" s="433"/>
      <c r="ED29" s="159"/>
      <c r="EE29" s="159"/>
      <c r="EF29" s="433"/>
      <c r="EG29" s="159"/>
      <c r="EH29" s="159"/>
      <c r="EI29" s="433"/>
      <c r="EJ29" s="159"/>
      <c r="EK29" s="159"/>
      <c r="EL29" s="433"/>
      <c r="EM29" s="159"/>
      <c r="EN29" s="159"/>
      <c r="EO29" s="433"/>
      <c r="EP29" s="159"/>
      <c r="EQ29" s="159"/>
      <c r="ER29" s="433"/>
      <c r="ES29" s="159"/>
      <c r="ET29" s="159"/>
      <c r="EU29" s="433"/>
      <c r="EV29" s="159"/>
      <c r="EW29" s="159"/>
      <c r="EX29" s="433"/>
      <c r="EY29" s="159"/>
      <c r="EZ29" s="159"/>
      <c r="FA29" s="433"/>
      <c r="FB29" s="159"/>
      <c r="FC29" s="159"/>
      <c r="FD29" s="433"/>
      <c r="FE29" s="159"/>
      <c r="FF29" s="159"/>
      <c r="FG29" s="433"/>
      <c r="FH29" s="159"/>
      <c r="FI29" s="159"/>
      <c r="FJ29" s="433"/>
      <c r="FK29" s="159"/>
      <c r="FL29" s="353"/>
      <c r="FM29" s="433"/>
      <c r="FN29" s="433"/>
      <c r="FO29" s="159"/>
      <c r="FP29" s="433"/>
      <c r="FQ29" s="159"/>
      <c r="FR29" s="159"/>
      <c r="FS29" s="433"/>
      <c r="FT29" s="159"/>
      <c r="FU29" s="159"/>
      <c r="FV29" s="433"/>
      <c r="FW29" s="159"/>
      <c r="FX29" s="159"/>
      <c r="FY29" s="433"/>
      <c r="FZ29" s="159"/>
      <c r="GA29" s="159"/>
      <c r="GB29" s="433"/>
      <c r="GC29" s="159"/>
      <c r="GD29" s="159"/>
      <c r="GE29" s="433"/>
      <c r="GF29" s="159"/>
      <c r="GG29" s="159"/>
      <c r="GH29" s="433"/>
      <c r="GI29" s="159"/>
      <c r="GJ29" s="159"/>
      <c r="GK29" s="433"/>
      <c r="GL29" s="159"/>
      <c r="GM29" s="159"/>
      <c r="GN29" s="433"/>
      <c r="GO29" s="159"/>
      <c r="GP29" s="159"/>
      <c r="GQ29" s="433"/>
      <c r="GR29" s="159"/>
      <c r="GS29" s="159"/>
      <c r="GT29" s="433"/>
      <c r="GU29" s="159"/>
      <c r="GV29" s="159"/>
      <c r="GW29" s="433"/>
      <c r="GX29" s="159"/>
      <c r="GY29" s="159"/>
      <c r="GZ29" s="433"/>
      <c r="HA29" s="159"/>
      <c r="HB29" s="159"/>
      <c r="HC29" s="433"/>
      <c r="HD29" s="159"/>
      <c r="HE29" s="159"/>
      <c r="HF29" s="433"/>
      <c r="HG29" s="159"/>
      <c r="HH29" s="433"/>
      <c r="HI29" s="433"/>
      <c r="HJ29" s="433"/>
      <c r="HK29" s="433"/>
    </row>
    <row r="30" spans="1:219" s="113" customFormat="1" ht="21.95" customHeight="1" x14ac:dyDescent="0.3">
      <c r="A30" s="353"/>
      <c r="H30" s="159"/>
      <c r="I30" s="159"/>
      <c r="J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433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433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433"/>
      <c r="CQ30" s="433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595"/>
      <c r="DV30" s="433"/>
      <c r="DW30" s="433"/>
      <c r="DX30" s="159"/>
      <c r="DY30" s="159"/>
      <c r="DZ30" s="159"/>
      <c r="EA30" s="159"/>
      <c r="EB30" s="159"/>
      <c r="EC30" s="433"/>
      <c r="ED30" s="159"/>
      <c r="EE30" s="159"/>
      <c r="EF30" s="433"/>
      <c r="EG30" s="159"/>
      <c r="EH30" s="159"/>
      <c r="EI30" s="433"/>
      <c r="EJ30" s="159"/>
      <c r="EK30" s="159"/>
      <c r="EL30" s="433"/>
      <c r="EM30" s="159"/>
      <c r="EN30" s="159"/>
      <c r="EO30" s="433"/>
      <c r="EP30" s="159"/>
      <c r="EQ30" s="159"/>
      <c r="ER30" s="433"/>
      <c r="ES30" s="159"/>
      <c r="ET30" s="159"/>
      <c r="EU30" s="433"/>
      <c r="EV30" s="159"/>
      <c r="EW30" s="159"/>
      <c r="EX30" s="433"/>
      <c r="EY30" s="159"/>
      <c r="EZ30" s="159"/>
      <c r="FA30" s="433"/>
      <c r="FB30" s="159"/>
      <c r="FC30" s="159"/>
      <c r="FD30" s="433"/>
      <c r="FE30" s="159"/>
      <c r="FF30" s="159"/>
      <c r="FG30" s="433"/>
      <c r="FH30" s="159"/>
      <c r="FI30" s="159"/>
      <c r="FJ30" s="433"/>
      <c r="FK30" s="159"/>
      <c r="FL30" s="353"/>
      <c r="FM30" s="433"/>
      <c r="FN30" s="433"/>
      <c r="FO30" s="159"/>
      <c r="FP30" s="433"/>
      <c r="FQ30" s="159"/>
      <c r="FR30" s="159"/>
      <c r="FS30" s="433"/>
      <c r="FT30" s="159"/>
      <c r="FU30" s="159"/>
      <c r="FV30" s="433"/>
      <c r="FW30" s="159"/>
      <c r="FX30" s="159"/>
      <c r="FY30" s="433"/>
      <c r="FZ30" s="159"/>
      <c r="GA30" s="159"/>
      <c r="GB30" s="433"/>
      <c r="GC30" s="159"/>
      <c r="GD30" s="159"/>
      <c r="GE30" s="433"/>
      <c r="GF30" s="159"/>
      <c r="GG30" s="159"/>
      <c r="GH30" s="433"/>
      <c r="GI30" s="159"/>
      <c r="GJ30" s="159"/>
      <c r="GK30" s="433"/>
      <c r="GL30" s="159"/>
      <c r="GM30" s="159"/>
      <c r="GN30" s="433"/>
      <c r="GO30" s="159"/>
      <c r="GP30" s="159"/>
      <c r="GQ30" s="433"/>
      <c r="GR30" s="159"/>
      <c r="GS30" s="159"/>
      <c r="GT30" s="433"/>
      <c r="GU30" s="159"/>
      <c r="GV30" s="159"/>
      <c r="GW30" s="433"/>
      <c r="GX30" s="159"/>
      <c r="GY30" s="159"/>
      <c r="GZ30" s="433"/>
      <c r="HA30" s="159"/>
      <c r="HB30" s="159"/>
      <c r="HC30" s="433"/>
      <c r="HD30" s="159"/>
      <c r="HE30" s="159"/>
      <c r="HF30" s="433"/>
      <c r="HG30" s="159"/>
      <c r="HH30" s="433"/>
      <c r="HI30" s="433"/>
      <c r="HJ30" s="433"/>
      <c r="HK30" s="433"/>
    </row>
    <row r="31" spans="1:219" s="113" customFormat="1" ht="21.95" customHeight="1" x14ac:dyDescent="0.3">
      <c r="A31" s="353"/>
      <c r="H31" s="159"/>
      <c r="I31" s="159"/>
      <c r="J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433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433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433"/>
      <c r="CQ31" s="433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595"/>
      <c r="DV31" s="433"/>
      <c r="DW31" s="433"/>
      <c r="DX31" s="159"/>
      <c r="DY31" s="159"/>
      <c r="DZ31" s="159"/>
      <c r="EA31" s="159"/>
      <c r="EB31" s="159"/>
      <c r="EC31" s="433"/>
      <c r="ED31" s="159"/>
      <c r="EE31" s="159"/>
      <c r="EF31" s="433"/>
      <c r="EG31" s="159"/>
      <c r="EH31" s="159"/>
      <c r="EI31" s="433"/>
      <c r="EJ31" s="159"/>
      <c r="EK31" s="159"/>
      <c r="EL31" s="433"/>
      <c r="EM31" s="159"/>
      <c r="EN31" s="159"/>
      <c r="EO31" s="433"/>
      <c r="EP31" s="159"/>
      <c r="EQ31" s="159"/>
      <c r="ER31" s="433"/>
      <c r="ES31" s="159"/>
      <c r="ET31" s="159"/>
      <c r="EU31" s="433"/>
      <c r="EV31" s="159"/>
      <c r="EW31" s="159"/>
      <c r="EX31" s="433"/>
      <c r="EY31" s="159"/>
      <c r="EZ31" s="159"/>
      <c r="FA31" s="433"/>
      <c r="FB31" s="159"/>
      <c r="FC31" s="159"/>
      <c r="FD31" s="433"/>
      <c r="FE31" s="159"/>
      <c r="FF31" s="159"/>
      <c r="FG31" s="433"/>
      <c r="FH31" s="159"/>
      <c r="FI31" s="159"/>
      <c r="FJ31" s="433"/>
      <c r="FK31" s="159"/>
      <c r="FL31" s="353"/>
      <c r="FM31" s="433"/>
      <c r="FN31" s="433"/>
      <c r="FO31" s="159"/>
      <c r="FP31" s="433"/>
      <c r="FQ31" s="159"/>
      <c r="FR31" s="159"/>
      <c r="FS31" s="433"/>
      <c r="FT31" s="159"/>
      <c r="FU31" s="159"/>
      <c r="FV31" s="433"/>
      <c r="FW31" s="159"/>
      <c r="FX31" s="159"/>
      <c r="FY31" s="433"/>
      <c r="FZ31" s="159"/>
      <c r="GA31" s="159"/>
      <c r="GB31" s="433"/>
      <c r="GC31" s="159"/>
      <c r="GD31" s="159"/>
      <c r="GE31" s="433"/>
      <c r="GF31" s="159"/>
      <c r="GG31" s="159"/>
      <c r="GH31" s="433"/>
      <c r="GI31" s="159"/>
      <c r="GJ31" s="159"/>
      <c r="GK31" s="433"/>
      <c r="GL31" s="159"/>
      <c r="GM31" s="159"/>
      <c r="GN31" s="433"/>
      <c r="GO31" s="159"/>
      <c r="GP31" s="159"/>
      <c r="GQ31" s="433"/>
      <c r="GR31" s="159"/>
      <c r="GS31" s="159"/>
      <c r="GT31" s="433"/>
      <c r="GU31" s="159"/>
      <c r="GV31" s="159"/>
      <c r="GW31" s="433"/>
      <c r="GX31" s="159"/>
      <c r="GY31" s="159"/>
      <c r="GZ31" s="433"/>
      <c r="HA31" s="159"/>
      <c r="HB31" s="159"/>
      <c r="HC31" s="433"/>
      <c r="HD31" s="159"/>
      <c r="HE31" s="159"/>
      <c r="HF31" s="433"/>
      <c r="HG31" s="159"/>
      <c r="HH31" s="433"/>
      <c r="HI31" s="433"/>
      <c r="HJ31" s="433"/>
      <c r="HK31" s="433"/>
    </row>
    <row r="32" spans="1:219" s="113" customFormat="1" ht="21.95" customHeight="1" x14ac:dyDescent="0.3">
      <c r="A32" s="353"/>
      <c r="H32" s="159"/>
      <c r="I32" s="159"/>
      <c r="J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433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433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433"/>
      <c r="CQ32" s="433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59"/>
      <c r="DC32" s="159"/>
      <c r="DD32" s="159"/>
      <c r="DE32" s="159"/>
      <c r="DF32" s="159"/>
      <c r="DG32" s="159"/>
      <c r="DH32" s="159"/>
      <c r="DI32" s="159"/>
      <c r="DJ32" s="159"/>
      <c r="DK32" s="159"/>
      <c r="DL32" s="159"/>
      <c r="DM32" s="159"/>
      <c r="DN32" s="159"/>
      <c r="DO32" s="159"/>
      <c r="DP32" s="159"/>
      <c r="DQ32" s="159"/>
      <c r="DR32" s="159"/>
      <c r="DS32" s="159"/>
      <c r="DT32" s="159"/>
      <c r="DU32" s="595"/>
      <c r="DV32" s="433"/>
      <c r="DW32" s="433"/>
      <c r="DX32" s="159"/>
      <c r="DY32" s="159"/>
      <c r="DZ32" s="159"/>
      <c r="EA32" s="159"/>
      <c r="EB32" s="159"/>
      <c r="EC32" s="433"/>
      <c r="ED32" s="159"/>
      <c r="EE32" s="159"/>
      <c r="EF32" s="433"/>
      <c r="EG32" s="159"/>
      <c r="EH32" s="159"/>
      <c r="EI32" s="433"/>
      <c r="EJ32" s="159"/>
      <c r="EK32" s="159"/>
      <c r="EL32" s="433"/>
      <c r="EM32" s="159"/>
      <c r="EN32" s="159"/>
      <c r="EO32" s="433"/>
      <c r="EP32" s="159"/>
      <c r="EQ32" s="159"/>
      <c r="ER32" s="433"/>
      <c r="ES32" s="159"/>
      <c r="ET32" s="159"/>
      <c r="EU32" s="433"/>
      <c r="EV32" s="159"/>
      <c r="EW32" s="159"/>
      <c r="EX32" s="433"/>
      <c r="EY32" s="159"/>
      <c r="EZ32" s="159"/>
      <c r="FA32" s="433"/>
      <c r="FB32" s="159"/>
      <c r="FC32" s="159"/>
      <c r="FD32" s="433"/>
      <c r="FE32" s="159"/>
      <c r="FF32" s="159"/>
      <c r="FG32" s="433"/>
      <c r="FH32" s="159"/>
      <c r="FI32" s="159"/>
      <c r="FJ32" s="433"/>
      <c r="FK32" s="159"/>
      <c r="FL32" s="353"/>
      <c r="FM32" s="433"/>
      <c r="FN32" s="433"/>
      <c r="FO32" s="159"/>
      <c r="FP32" s="433"/>
      <c r="FQ32" s="159"/>
      <c r="FR32" s="159"/>
      <c r="FS32" s="433"/>
      <c r="FT32" s="159"/>
      <c r="FU32" s="159"/>
      <c r="FV32" s="433"/>
      <c r="FW32" s="159"/>
      <c r="FX32" s="159"/>
      <c r="FY32" s="433"/>
      <c r="FZ32" s="159"/>
      <c r="GA32" s="159"/>
      <c r="GB32" s="433"/>
      <c r="GC32" s="159"/>
      <c r="GD32" s="159"/>
      <c r="GE32" s="433"/>
      <c r="GF32" s="159"/>
      <c r="GG32" s="159"/>
      <c r="GH32" s="433"/>
      <c r="GI32" s="159"/>
      <c r="GJ32" s="159"/>
      <c r="GK32" s="433"/>
      <c r="GL32" s="159"/>
      <c r="GM32" s="159"/>
      <c r="GN32" s="433"/>
      <c r="GO32" s="159"/>
      <c r="GP32" s="159"/>
      <c r="GQ32" s="433"/>
      <c r="GR32" s="159"/>
      <c r="GS32" s="159"/>
      <c r="GT32" s="433"/>
      <c r="GU32" s="159"/>
      <c r="GV32" s="159"/>
      <c r="GW32" s="433"/>
      <c r="GX32" s="159"/>
      <c r="GY32" s="159"/>
      <c r="GZ32" s="433"/>
      <c r="HA32" s="159"/>
      <c r="HB32" s="159"/>
      <c r="HC32" s="433"/>
      <c r="HD32" s="159"/>
      <c r="HE32" s="159"/>
      <c r="HF32" s="433"/>
      <c r="HG32" s="159"/>
      <c r="HH32" s="433"/>
      <c r="HI32" s="433"/>
      <c r="HJ32" s="433"/>
      <c r="HK32" s="433"/>
    </row>
    <row r="33" spans="1:219" s="113" customFormat="1" ht="21.95" customHeight="1" x14ac:dyDescent="0.3">
      <c r="A33" s="353"/>
      <c r="H33" s="159"/>
      <c r="I33" s="159"/>
      <c r="J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433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433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433"/>
      <c r="CQ33" s="433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595"/>
      <c r="DV33" s="433"/>
      <c r="DW33" s="433"/>
      <c r="DX33" s="159"/>
      <c r="DY33" s="159"/>
      <c r="DZ33" s="159"/>
      <c r="EA33" s="159"/>
      <c r="EB33" s="159"/>
      <c r="EC33" s="433"/>
      <c r="ED33" s="159"/>
      <c r="EE33" s="159"/>
      <c r="EF33" s="433"/>
      <c r="EG33" s="159"/>
      <c r="EH33" s="159"/>
      <c r="EI33" s="433"/>
      <c r="EJ33" s="159"/>
      <c r="EK33" s="159"/>
      <c r="EL33" s="433"/>
      <c r="EM33" s="159"/>
      <c r="EN33" s="159"/>
      <c r="EO33" s="433"/>
      <c r="EP33" s="159"/>
      <c r="EQ33" s="159"/>
      <c r="ER33" s="433"/>
      <c r="ES33" s="159"/>
      <c r="ET33" s="159"/>
      <c r="EU33" s="433"/>
      <c r="EV33" s="159"/>
      <c r="EW33" s="159"/>
      <c r="EX33" s="433"/>
      <c r="EY33" s="159"/>
      <c r="EZ33" s="159"/>
      <c r="FA33" s="433"/>
      <c r="FB33" s="159"/>
      <c r="FC33" s="159"/>
      <c r="FD33" s="433"/>
      <c r="FE33" s="159"/>
      <c r="FF33" s="159"/>
      <c r="FG33" s="433"/>
      <c r="FH33" s="159"/>
      <c r="FI33" s="159"/>
      <c r="FJ33" s="433"/>
      <c r="FK33" s="159"/>
      <c r="FL33" s="353"/>
      <c r="FM33" s="433"/>
      <c r="FN33" s="433"/>
      <c r="FO33" s="159"/>
      <c r="FP33" s="433"/>
      <c r="FQ33" s="159"/>
      <c r="FR33" s="159"/>
      <c r="FS33" s="433"/>
      <c r="FT33" s="159"/>
      <c r="FU33" s="159"/>
      <c r="FV33" s="433"/>
      <c r="FW33" s="159"/>
      <c r="FX33" s="159"/>
      <c r="FY33" s="433"/>
      <c r="FZ33" s="159"/>
      <c r="GA33" s="159"/>
      <c r="GB33" s="433"/>
      <c r="GC33" s="159"/>
      <c r="GD33" s="159"/>
      <c r="GE33" s="433"/>
      <c r="GF33" s="159"/>
      <c r="GG33" s="159"/>
      <c r="GH33" s="433"/>
      <c r="GI33" s="159"/>
      <c r="GJ33" s="159"/>
      <c r="GK33" s="433"/>
      <c r="GL33" s="159"/>
      <c r="GM33" s="159"/>
      <c r="GN33" s="433"/>
      <c r="GO33" s="159"/>
      <c r="GP33" s="159"/>
      <c r="GQ33" s="433"/>
      <c r="GR33" s="159"/>
      <c r="GS33" s="159"/>
      <c r="GT33" s="433"/>
      <c r="GU33" s="159"/>
      <c r="GV33" s="159"/>
      <c r="GW33" s="433"/>
      <c r="GX33" s="159"/>
      <c r="GY33" s="159"/>
      <c r="GZ33" s="433"/>
      <c r="HA33" s="159"/>
      <c r="HB33" s="159"/>
      <c r="HC33" s="433"/>
      <c r="HD33" s="159"/>
      <c r="HE33" s="159"/>
      <c r="HF33" s="433"/>
      <c r="HG33" s="159"/>
      <c r="HH33" s="433"/>
      <c r="HI33" s="433"/>
      <c r="HJ33" s="433"/>
      <c r="HK33" s="433"/>
    </row>
    <row r="34" spans="1:219" s="113" customFormat="1" ht="21.95" customHeight="1" x14ac:dyDescent="0.3">
      <c r="A34" s="353"/>
      <c r="H34" s="159"/>
      <c r="I34" s="159"/>
      <c r="J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433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433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433"/>
      <c r="CQ34" s="433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595"/>
      <c r="DV34" s="433"/>
      <c r="DW34" s="433"/>
      <c r="DX34" s="159"/>
      <c r="DY34" s="159"/>
      <c r="DZ34" s="159"/>
      <c r="EA34" s="159"/>
      <c r="EB34" s="159"/>
      <c r="EC34" s="433"/>
      <c r="ED34" s="159"/>
      <c r="EE34" s="159"/>
      <c r="EF34" s="433"/>
      <c r="EG34" s="159"/>
      <c r="EH34" s="159"/>
      <c r="EI34" s="433"/>
      <c r="EJ34" s="159"/>
      <c r="EK34" s="159"/>
      <c r="EL34" s="433"/>
      <c r="EM34" s="159"/>
      <c r="EN34" s="159"/>
      <c r="EO34" s="433"/>
      <c r="EP34" s="159"/>
      <c r="EQ34" s="159"/>
      <c r="ER34" s="433"/>
      <c r="ES34" s="159"/>
      <c r="ET34" s="159"/>
      <c r="EU34" s="433"/>
      <c r="EV34" s="159"/>
      <c r="EW34" s="159"/>
      <c r="EX34" s="433"/>
      <c r="EY34" s="159"/>
      <c r="EZ34" s="159"/>
      <c r="FA34" s="433"/>
      <c r="FB34" s="159"/>
      <c r="FC34" s="159"/>
      <c r="FD34" s="433"/>
      <c r="FE34" s="159"/>
      <c r="FF34" s="159"/>
      <c r="FG34" s="433"/>
      <c r="FH34" s="159"/>
      <c r="FI34" s="159"/>
      <c r="FJ34" s="433"/>
      <c r="FK34" s="159"/>
      <c r="FL34" s="353"/>
      <c r="FM34" s="433"/>
      <c r="FN34" s="433"/>
      <c r="FO34" s="159"/>
      <c r="FP34" s="433"/>
      <c r="FQ34" s="159"/>
      <c r="FR34" s="159"/>
      <c r="FS34" s="433"/>
      <c r="FT34" s="159"/>
      <c r="FU34" s="159"/>
      <c r="FV34" s="433"/>
      <c r="FW34" s="159"/>
      <c r="FX34" s="159"/>
      <c r="FY34" s="433"/>
      <c r="FZ34" s="159"/>
      <c r="GA34" s="159"/>
      <c r="GB34" s="433"/>
      <c r="GC34" s="159"/>
      <c r="GD34" s="159"/>
      <c r="GE34" s="433"/>
      <c r="GF34" s="159"/>
      <c r="GG34" s="159"/>
      <c r="GH34" s="433"/>
      <c r="GI34" s="159"/>
      <c r="GJ34" s="159"/>
      <c r="GK34" s="433"/>
      <c r="GL34" s="159"/>
      <c r="GM34" s="159"/>
      <c r="GN34" s="433"/>
      <c r="GO34" s="159"/>
      <c r="GP34" s="159"/>
      <c r="GQ34" s="433"/>
      <c r="GR34" s="159"/>
      <c r="GS34" s="159"/>
      <c r="GT34" s="433"/>
      <c r="GU34" s="159"/>
      <c r="GV34" s="159"/>
      <c r="GW34" s="433"/>
      <c r="GX34" s="159"/>
      <c r="GY34" s="159"/>
      <c r="GZ34" s="433"/>
      <c r="HA34" s="159"/>
      <c r="HB34" s="159"/>
      <c r="HC34" s="433"/>
      <c r="HD34" s="159"/>
      <c r="HE34" s="159"/>
      <c r="HF34" s="433"/>
      <c r="HG34" s="159"/>
      <c r="HH34" s="433"/>
      <c r="HI34" s="433"/>
      <c r="HJ34" s="433"/>
      <c r="HK34" s="433"/>
    </row>
    <row r="35" spans="1:219" s="113" customFormat="1" ht="21.95" customHeight="1" x14ac:dyDescent="0.3">
      <c r="A35" s="353"/>
      <c r="H35" s="159"/>
      <c r="I35" s="159"/>
      <c r="J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433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433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433"/>
      <c r="CQ35" s="433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595"/>
      <c r="DV35" s="433"/>
      <c r="DW35" s="433"/>
      <c r="DX35" s="159"/>
      <c r="DY35" s="159"/>
      <c r="DZ35" s="159"/>
      <c r="EA35" s="159"/>
      <c r="EB35" s="159"/>
      <c r="EC35" s="433"/>
      <c r="ED35" s="159"/>
      <c r="EE35" s="159"/>
      <c r="EF35" s="433"/>
      <c r="EG35" s="159"/>
      <c r="EH35" s="159"/>
      <c r="EI35" s="433"/>
      <c r="EJ35" s="159"/>
      <c r="EK35" s="159"/>
      <c r="EL35" s="433"/>
      <c r="EM35" s="159"/>
      <c r="EN35" s="159"/>
      <c r="EO35" s="433"/>
      <c r="EP35" s="159"/>
      <c r="EQ35" s="159"/>
      <c r="ER35" s="433"/>
      <c r="ES35" s="159"/>
      <c r="ET35" s="159"/>
      <c r="EU35" s="433"/>
      <c r="EV35" s="159"/>
      <c r="EW35" s="159"/>
      <c r="EX35" s="433"/>
      <c r="EY35" s="159"/>
      <c r="EZ35" s="159"/>
      <c r="FA35" s="433"/>
      <c r="FB35" s="159"/>
      <c r="FC35" s="159"/>
      <c r="FD35" s="433"/>
      <c r="FE35" s="159"/>
      <c r="FF35" s="159"/>
      <c r="FG35" s="433"/>
      <c r="FH35" s="159"/>
      <c r="FI35" s="159"/>
      <c r="FJ35" s="433"/>
      <c r="FK35" s="159"/>
      <c r="FL35" s="353"/>
      <c r="FM35" s="433"/>
      <c r="FN35" s="433"/>
      <c r="FO35" s="159"/>
      <c r="FP35" s="433"/>
      <c r="FQ35" s="159"/>
      <c r="FR35" s="159"/>
      <c r="FS35" s="433"/>
      <c r="FT35" s="159"/>
      <c r="FU35" s="159"/>
      <c r="FV35" s="433"/>
      <c r="FW35" s="159"/>
      <c r="FX35" s="159"/>
      <c r="FY35" s="433"/>
      <c r="FZ35" s="159"/>
      <c r="GA35" s="159"/>
      <c r="GB35" s="433"/>
      <c r="GC35" s="159"/>
      <c r="GD35" s="159"/>
      <c r="GE35" s="433"/>
      <c r="GF35" s="159"/>
      <c r="GG35" s="159"/>
      <c r="GH35" s="433"/>
      <c r="GI35" s="159"/>
      <c r="GJ35" s="159"/>
      <c r="GK35" s="433"/>
      <c r="GL35" s="159"/>
      <c r="GM35" s="159"/>
      <c r="GN35" s="433"/>
      <c r="GO35" s="159"/>
      <c r="GP35" s="159"/>
      <c r="GQ35" s="433"/>
      <c r="GR35" s="159"/>
      <c r="GS35" s="159"/>
      <c r="GT35" s="433"/>
      <c r="GU35" s="159"/>
      <c r="GV35" s="159"/>
      <c r="GW35" s="433"/>
      <c r="GX35" s="159"/>
      <c r="GY35" s="159"/>
      <c r="GZ35" s="433"/>
      <c r="HA35" s="159"/>
      <c r="HB35" s="159"/>
      <c r="HC35" s="433"/>
      <c r="HD35" s="159"/>
      <c r="HE35" s="159"/>
      <c r="HF35" s="433"/>
      <c r="HG35" s="159"/>
      <c r="HH35" s="433"/>
      <c r="HI35" s="433"/>
      <c r="HJ35" s="433"/>
      <c r="HK35" s="433"/>
    </row>
    <row r="36" spans="1:219" s="113" customFormat="1" ht="21.95" customHeight="1" x14ac:dyDescent="0.3">
      <c r="A36" s="353"/>
      <c r="H36" s="159"/>
      <c r="I36" s="159"/>
      <c r="J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433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433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433"/>
      <c r="CQ36" s="433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595"/>
      <c r="DV36" s="433"/>
      <c r="DW36" s="433"/>
      <c r="DX36" s="159"/>
      <c r="DY36" s="159"/>
      <c r="DZ36" s="159"/>
      <c r="EA36" s="159"/>
      <c r="EB36" s="159"/>
      <c r="EC36" s="433"/>
      <c r="ED36" s="159"/>
      <c r="EE36" s="159"/>
      <c r="EF36" s="433"/>
      <c r="EG36" s="159"/>
      <c r="EH36" s="159"/>
      <c r="EI36" s="433"/>
      <c r="EJ36" s="159"/>
      <c r="EK36" s="159"/>
      <c r="EL36" s="433"/>
      <c r="EM36" s="159"/>
      <c r="EN36" s="159"/>
      <c r="EO36" s="433"/>
      <c r="EP36" s="159"/>
      <c r="EQ36" s="159"/>
      <c r="ER36" s="433"/>
      <c r="ES36" s="159"/>
      <c r="ET36" s="159"/>
      <c r="EU36" s="433"/>
      <c r="EV36" s="159"/>
      <c r="EW36" s="159"/>
      <c r="EX36" s="433"/>
      <c r="EY36" s="159"/>
      <c r="EZ36" s="159"/>
      <c r="FA36" s="433"/>
      <c r="FB36" s="159"/>
      <c r="FC36" s="159"/>
      <c r="FD36" s="433"/>
      <c r="FE36" s="159"/>
      <c r="FF36" s="159"/>
      <c r="FG36" s="433"/>
      <c r="FH36" s="159"/>
      <c r="FI36" s="159"/>
      <c r="FJ36" s="433"/>
      <c r="FK36" s="159"/>
      <c r="FL36" s="353"/>
      <c r="FM36" s="433"/>
      <c r="FN36" s="433"/>
      <c r="FO36" s="159"/>
      <c r="FP36" s="433"/>
      <c r="FQ36" s="159"/>
      <c r="FR36" s="159"/>
      <c r="FS36" s="433"/>
      <c r="FT36" s="159"/>
      <c r="FU36" s="159"/>
      <c r="FV36" s="433"/>
      <c r="FW36" s="159"/>
      <c r="FX36" s="159"/>
      <c r="FY36" s="433"/>
      <c r="FZ36" s="159"/>
      <c r="GA36" s="159"/>
      <c r="GB36" s="433"/>
      <c r="GC36" s="159"/>
      <c r="GD36" s="159"/>
      <c r="GE36" s="433"/>
      <c r="GF36" s="159"/>
      <c r="GG36" s="159"/>
      <c r="GH36" s="433"/>
      <c r="GI36" s="159"/>
      <c r="GJ36" s="159"/>
      <c r="GK36" s="433"/>
      <c r="GL36" s="159"/>
      <c r="GM36" s="159"/>
      <c r="GN36" s="433"/>
      <c r="GO36" s="159"/>
      <c r="GP36" s="159"/>
      <c r="GQ36" s="433"/>
      <c r="GR36" s="159"/>
      <c r="GS36" s="159"/>
      <c r="GT36" s="433"/>
      <c r="GU36" s="159"/>
      <c r="GV36" s="159"/>
      <c r="GW36" s="433"/>
      <c r="GX36" s="159"/>
      <c r="GY36" s="159"/>
      <c r="GZ36" s="433"/>
      <c r="HA36" s="159"/>
      <c r="HB36" s="159"/>
      <c r="HC36" s="433"/>
      <c r="HD36" s="159"/>
      <c r="HE36" s="159"/>
      <c r="HF36" s="433"/>
      <c r="HG36" s="159"/>
      <c r="HH36" s="433"/>
      <c r="HI36" s="433"/>
      <c r="HJ36" s="433"/>
      <c r="HK36" s="433"/>
    </row>
    <row r="37" spans="1:219" s="113" customFormat="1" ht="21.95" customHeight="1" x14ac:dyDescent="0.3">
      <c r="A37" s="353"/>
      <c r="H37" s="159"/>
      <c r="I37" s="159"/>
      <c r="J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433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433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433"/>
      <c r="CQ37" s="433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595"/>
      <c r="DV37" s="433"/>
      <c r="DW37" s="433"/>
      <c r="DX37" s="159"/>
      <c r="DY37" s="159"/>
      <c r="DZ37" s="159"/>
      <c r="EA37" s="159"/>
      <c r="EB37" s="159"/>
      <c r="EC37" s="433"/>
      <c r="ED37" s="159"/>
      <c r="EE37" s="159"/>
      <c r="EF37" s="433"/>
      <c r="EG37" s="159"/>
      <c r="EH37" s="159"/>
      <c r="EI37" s="433"/>
      <c r="EJ37" s="159"/>
      <c r="EK37" s="159"/>
      <c r="EL37" s="433"/>
      <c r="EM37" s="159"/>
      <c r="EN37" s="159"/>
      <c r="EO37" s="433"/>
      <c r="EP37" s="159"/>
      <c r="EQ37" s="159"/>
      <c r="ER37" s="433"/>
      <c r="ES37" s="159"/>
      <c r="ET37" s="159"/>
      <c r="EU37" s="433"/>
      <c r="EV37" s="159"/>
      <c r="EW37" s="159"/>
      <c r="EX37" s="433"/>
      <c r="EY37" s="159"/>
      <c r="EZ37" s="159"/>
      <c r="FA37" s="433"/>
      <c r="FB37" s="159"/>
      <c r="FC37" s="159"/>
      <c r="FD37" s="433"/>
      <c r="FE37" s="159"/>
      <c r="FF37" s="159"/>
      <c r="FG37" s="433"/>
      <c r="FH37" s="159"/>
      <c r="FI37" s="159"/>
      <c r="FJ37" s="433"/>
      <c r="FK37" s="159"/>
      <c r="FL37" s="353"/>
      <c r="FM37" s="433"/>
      <c r="FN37" s="433"/>
      <c r="FO37" s="159"/>
      <c r="FP37" s="433"/>
      <c r="FQ37" s="159"/>
      <c r="FR37" s="159"/>
      <c r="FS37" s="433"/>
      <c r="FT37" s="159"/>
      <c r="FU37" s="159"/>
      <c r="FV37" s="433"/>
      <c r="FW37" s="159"/>
      <c r="FX37" s="159"/>
      <c r="FY37" s="433"/>
      <c r="FZ37" s="159"/>
      <c r="GA37" s="159"/>
      <c r="GB37" s="433"/>
      <c r="GC37" s="159"/>
      <c r="GD37" s="159"/>
      <c r="GE37" s="433"/>
      <c r="GF37" s="159"/>
      <c r="GG37" s="159"/>
      <c r="GH37" s="433"/>
      <c r="GI37" s="159"/>
      <c r="GJ37" s="159"/>
      <c r="GK37" s="433"/>
      <c r="GL37" s="159"/>
      <c r="GM37" s="159"/>
      <c r="GN37" s="433"/>
      <c r="GO37" s="159"/>
      <c r="GP37" s="159"/>
      <c r="GQ37" s="433"/>
      <c r="GR37" s="159"/>
      <c r="GS37" s="159"/>
      <c r="GT37" s="433"/>
      <c r="GU37" s="159"/>
      <c r="GV37" s="159"/>
      <c r="GW37" s="433"/>
      <c r="GX37" s="159"/>
      <c r="GY37" s="159"/>
      <c r="GZ37" s="433"/>
      <c r="HA37" s="159"/>
      <c r="HB37" s="159"/>
      <c r="HC37" s="433"/>
      <c r="HD37" s="159"/>
      <c r="HE37" s="159"/>
      <c r="HF37" s="433"/>
      <c r="HG37" s="159"/>
      <c r="HH37" s="433"/>
      <c r="HI37" s="433"/>
      <c r="HJ37" s="433"/>
      <c r="HK37" s="433"/>
    </row>
    <row r="38" spans="1:219" s="113" customFormat="1" ht="21.95" customHeight="1" x14ac:dyDescent="0.3">
      <c r="A38" s="353"/>
      <c r="H38" s="159"/>
      <c r="I38" s="159"/>
      <c r="J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433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433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433"/>
      <c r="CQ38" s="433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595"/>
      <c r="DV38" s="433"/>
      <c r="DW38" s="433"/>
      <c r="DX38" s="159"/>
      <c r="DY38" s="159"/>
      <c r="DZ38" s="159"/>
      <c r="EA38" s="159"/>
      <c r="EB38" s="159"/>
      <c r="EC38" s="433"/>
      <c r="ED38" s="159"/>
      <c r="EE38" s="159"/>
      <c r="EF38" s="433"/>
      <c r="EG38" s="159"/>
      <c r="EH38" s="159"/>
      <c r="EI38" s="433"/>
      <c r="EJ38" s="159"/>
      <c r="EK38" s="159"/>
      <c r="EL38" s="433"/>
      <c r="EM38" s="159"/>
      <c r="EN38" s="159"/>
      <c r="EO38" s="433"/>
      <c r="EP38" s="159"/>
      <c r="EQ38" s="159"/>
      <c r="ER38" s="433"/>
      <c r="ES38" s="159"/>
      <c r="ET38" s="159"/>
      <c r="EU38" s="433"/>
      <c r="EV38" s="159"/>
      <c r="EW38" s="159"/>
      <c r="EX38" s="433"/>
      <c r="EY38" s="159"/>
      <c r="EZ38" s="159"/>
      <c r="FA38" s="433"/>
      <c r="FB38" s="159"/>
      <c r="FC38" s="159"/>
      <c r="FD38" s="433"/>
      <c r="FE38" s="159"/>
      <c r="FF38" s="159"/>
      <c r="FG38" s="433"/>
      <c r="FH38" s="159"/>
      <c r="FI38" s="159"/>
      <c r="FJ38" s="433"/>
      <c r="FK38" s="159"/>
      <c r="FL38" s="353"/>
      <c r="FM38" s="433"/>
      <c r="FN38" s="433"/>
      <c r="FO38" s="159"/>
      <c r="FP38" s="433"/>
      <c r="FQ38" s="159"/>
      <c r="FR38" s="159"/>
      <c r="FS38" s="433"/>
      <c r="FT38" s="159"/>
      <c r="FU38" s="159"/>
      <c r="FV38" s="433"/>
      <c r="FW38" s="159"/>
      <c r="FX38" s="159"/>
      <c r="FY38" s="433"/>
      <c r="FZ38" s="159"/>
      <c r="GA38" s="159"/>
      <c r="GB38" s="433"/>
      <c r="GC38" s="159"/>
      <c r="GD38" s="159"/>
      <c r="GE38" s="433"/>
      <c r="GF38" s="159"/>
      <c r="GG38" s="159"/>
      <c r="GH38" s="433"/>
      <c r="GI38" s="159"/>
      <c r="GJ38" s="159"/>
      <c r="GK38" s="433"/>
      <c r="GL38" s="159"/>
      <c r="GM38" s="159"/>
      <c r="GN38" s="433"/>
      <c r="GO38" s="159"/>
      <c r="GP38" s="159"/>
      <c r="GQ38" s="433"/>
      <c r="GR38" s="159"/>
      <c r="GS38" s="159"/>
      <c r="GT38" s="433"/>
      <c r="GU38" s="159"/>
      <c r="GV38" s="159"/>
      <c r="GW38" s="433"/>
      <c r="GX38" s="159"/>
      <c r="GY38" s="159"/>
      <c r="GZ38" s="433"/>
      <c r="HA38" s="159"/>
      <c r="HB38" s="159"/>
      <c r="HC38" s="433"/>
      <c r="HD38" s="159"/>
      <c r="HE38" s="159"/>
      <c r="HF38" s="433"/>
      <c r="HG38" s="159"/>
      <c r="HH38" s="433"/>
      <c r="HI38" s="433"/>
      <c r="HJ38" s="433"/>
      <c r="HK38" s="433"/>
    </row>
    <row r="39" spans="1:219" s="113" customFormat="1" ht="21.95" customHeight="1" x14ac:dyDescent="0.3">
      <c r="A39" s="353"/>
      <c r="H39" s="159"/>
      <c r="I39" s="159"/>
      <c r="J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433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433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433"/>
      <c r="CQ39" s="433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595"/>
      <c r="DV39" s="433"/>
      <c r="DW39" s="433"/>
      <c r="DX39" s="159"/>
      <c r="DY39" s="159"/>
      <c r="DZ39" s="159"/>
      <c r="EA39" s="159"/>
      <c r="EB39" s="159"/>
      <c r="EC39" s="433"/>
      <c r="ED39" s="159"/>
      <c r="EE39" s="159"/>
      <c r="EF39" s="433"/>
      <c r="EG39" s="159"/>
      <c r="EH39" s="159"/>
      <c r="EI39" s="433"/>
      <c r="EJ39" s="159"/>
      <c r="EK39" s="159"/>
      <c r="EL39" s="433"/>
      <c r="EM39" s="159"/>
      <c r="EN39" s="159"/>
      <c r="EO39" s="433"/>
      <c r="EP39" s="159"/>
      <c r="EQ39" s="159"/>
      <c r="ER39" s="433"/>
      <c r="ES39" s="159"/>
      <c r="ET39" s="159"/>
      <c r="EU39" s="433"/>
      <c r="EV39" s="159"/>
      <c r="EW39" s="159"/>
      <c r="EX39" s="433"/>
      <c r="EY39" s="159"/>
      <c r="EZ39" s="159"/>
      <c r="FA39" s="433"/>
      <c r="FB39" s="159"/>
      <c r="FC39" s="159"/>
      <c r="FD39" s="433"/>
      <c r="FE39" s="159"/>
      <c r="FF39" s="159"/>
      <c r="FG39" s="433"/>
      <c r="FH39" s="159"/>
      <c r="FI39" s="159"/>
      <c r="FJ39" s="433"/>
      <c r="FK39" s="159"/>
      <c r="FL39" s="353"/>
      <c r="FM39" s="433"/>
      <c r="FN39" s="433"/>
      <c r="FO39" s="159"/>
      <c r="FP39" s="433"/>
      <c r="FQ39" s="159"/>
      <c r="FR39" s="159"/>
      <c r="FS39" s="433"/>
      <c r="FT39" s="159"/>
      <c r="FU39" s="159"/>
      <c r="FV39" s="433"/>
      <c r="FW39" s="159"/>
      <c r="FX39" s="159"/>
      <c r="FY39" s="433"/>
      <c r="FZ39" s="159"/>
      <c r="GA39" s="159"/>
      <c r="GB39" s="433"/>
      <c r="GC39" s="159"/>
      <c r="GD39" s="159"/>
      <c r="GE39" s="433"/>
      <c r="GF39" s="159"/>
      <c r="GG39" s="159"/>
      <c r="GH39" s="433"/>
      <c r="GI39" s="159"/>
      <c r="GJ39" s="159"/>
      <c r="GK39" s="433"/>
      <c r="GL39" s="159"/>
      <c r="GM39" s="159"/>
      <c r="GN39" s="433"/>
      <c r="GO39" s="159"/>
      <c r="GP39" s="159"/>
      <c r="GQ39" s="433"/>
      <c r="GR39" s="159"/>
      <c r="GS39" s="159"/>
      <c r="GT39" s="433"/>
      <c r="GU39" s="159"/>
      <c r="GV39" s="159"/>
      <c r="GW39" s="433"/>
      <c r="GX39" s="159"/>
      <c r="GY39" s="159"/>
      <c r="GZ39" s="433"/>
      <c r="HA39" s="159"/>
      <c r="HB39" s="159"/>
      <c r="HC39" s="433"/>
      <c r="HD39" s="159"/>
      <c r="HE39" s="159"/>
      <c r="HF39" s="433"/>
      <c r="HG39" s="159"/>
      <c r="HH39" s="433"/>
      <c r="HI39" s="433"/>
      <c r="HJ39" s="433"/>
      <c r="HK39" s="433"/>
    </row>
    <row r="40" spans="1:219" s="113" customFormat="1" ht="21.95" customHeight="1" x14ac:dyDescent="0.3">
      <c r="A40" s="353"/>
      <c r="H40" s="159"/>
      <c r="I40" s="159"/>
      <c r="J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433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433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433"/>
      <c r="CQ40" s="433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595"/>
      <c r="DV40" s="433"/>
      <c r="DW40" s="433"/>
      <c r="DX40" s="159"/>
      <c r="DY40" s="159"/>
      <c r="DZ40" s="159"/>
      <c r="EA40" s="159"/>
      <c r="EB40" s="159"/>
      <c r="EC40" s="433"/>
      <c r="ED40" s="159"/>
      <c r="EE40" s="159"/>
      <c r="EF40" s="433"/>
      <c r="EG40" s="159"/>
      <c r="EH40" s="159"/>
      <c r="EI40" s="433"/>
      <c r="EJ40" s="159"/>
      <c r="EK40" s="159"/>
      <c r="EL40" s="433"/>
      <c r="EM40" s="159"/>
      <c r="EN40" s="159"/>
      <c r="EO40" s="433"/>
      <c r="EP40" s="159"/>
      <c r="EQ40" s="159"/>
      <c r="ER40" s="433"/>
      <c r="ES40" s="159"/>
      <c r="ET40" s="159"/>
      <c r="EU40" s="433"/>
      <c r="EV40" s="159"/>
      <c r="EW40" s="159"/>
      <c r="EX40" s="433"/>
      <c r="EY40" s="159"/>
      <c r="EZ40" s="159"/>
      <c r="FA40" s="433"/>
      <c r="FB40" s="159"/>
      <c r="FC40" s="159"/>
      <c r="FD40" s="433"/>
      <c r="FE40" s="159"/>
      <c r="FF40" s="159"/>
      <c r="FG40" s="433"/>
      <c r="FH40" s="159"/>
      <c r="FI40" s="159"/>
      <c r="FJ40" s="433"/>
      <c r="FK40" s="159"/>
      <c r="FL40" s="353"/>
      <c r="FM40" s="433"/>
      <c r="FN40" s="433"/>
      <c r="FO40" s="159"/>
      <c r="FP40" s="433"/>
      <c r="FQ40" s="159"/>
      <c r="FR40" s="159"/>
      <c r="FS40" s="433"/>
      <c r="FT40" s="159"/>
      <c r="FU40" s="159"/>
      <c r="FV40" s="433"/>
      <c r="FW40" s="159"/>
      <c r="FX40" s="159"/>
      <c r="FY40" s="433"/>
      <c r="FZ40" s="159"/>
      <c r="GA40" s="159"/>
      <c r="GB40" s="433"/>
      <c r="GC40" s="159"/>
      <c r="GD40" s="159"/>
      <c r="GE40" s="433"/>
      <c r="GF40" s="159"/>
      <c r="GG40" s="159"/>
      <c r="GH40" s="433"/>
      <c r="GI40" s="159"/>
      <c r="GJ40" s="159"/>
      <c r="GK40" s="433"/>
      <c r="GL40" s="159"/>
      <c r="GM40" s="159"/>
      <c r="GN40" s="433"/>
      <c r="GO40" s="159"/>
      <c r="GP40" s="159"/>
      <c r="GQ40" s="433"/>
      <c r="GR40" s="159"/>
      <c r="GS40" s="159"/>
      <c r="GT40" s="433"/>
      <c r="GU40" s="159"/>
      <c r="GV40" s="159"/>
      <c r="GW40" s="433"/>
      <c r="GX40" s="159"/>
      <c r="GY40" s="159"/>
      <c r="GZ40" s="433"/>
      <c r="HA40" s="159"/>
      <c r="HB40" s="159"/>
      <c r="HC40" s="433"/>
      <c r="HD40" s="159"/>
      <c r="HE40" s="159"/>
      <c r="HF40" s="433"/>
      <c r="HG40" s="159"/>
      <c r="HH40" s="433"/>
      <c r="HI40" s="433"/>
      <c r="HJ40" s="433"/>
      <c r="HK40" s="433"/>
    </row>
    <row r="41" spans="1:219" s="113" customFormat="1" ht="21.95" customHeight="1" x14ac:dyDescent="0.3">
      <c r="A41" s="353"/>
      <c r="H41" s="159"/>
      <c r="I41" s="159"/>
      <c r="J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433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433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433"/>
      <c r="CQ41" s="433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595"/>
      <c r="DV41" s="433"/>
      <c r="DW41" s="433"/>
      <c r="DX41" s="159"/>
      <c r="DY41" s="159"/>
      <c r="DZ41" s="159"/>
      <c r="EA41" s="159"/>
      <c r="EB41" s="159"/>
      <c r="EC41" s="433"/>
      <c r="ED41" s="159"/>
      <c r="EE41" s="159"/>
      <c r="EF41" s="433"/>
      <c r="EG41" s="159"/>
      <c r="EH41" s="159"/>
      <c r="EI41" s="433"/>
      <c r="EJ41" s="159"/>
      <c r="EK41" s="159"/>
      <c r="EL41" s="433"/>
      <c r="EM41" s="159"/>
      <c r="EN41" s="159"/>
      <c r="EO41" s="433"/>
      <c r="EP41" s="159"/>
      <c r="EQ41" s="159"/>
      <c r="ER41" s="433"/>
      <c r="ES41" s="159"/>
      <c r="ET41" s="159"/>
      <c r="EU41" s="433"/>
      <c r="EV41" s="159"/>
      <c r="EW41" s="159"/>
      <c r="EX41" s="433"/>
      <c r="EY41" s="159"/>
      <c r="EZ41" s="159"/>
      <c r="FA41" s="433"/>
      <c r="FB41" s="159"/>
      <c r="FC41" s="159"/>
      <c r="FD41" s="433"/>
      <c r="FE41" s="159"/>
      <c r="FF41" s="159"/>
      <c r="FG41" s="433"/>
      <c r="FH41" s="159"/>
      <c r="FI41" s="159"/>
      <c r="FJ41" s="433"/>
      <c r="FK41" s="159"/>
      <c r="FL41" s="353"/>
      <c r="FM41" s="433"/>
      <c r="FN41" s="433"/>
      <c r="FO41" s="159"/>
      <c r="FP41" s="433"/>
      <c r="FQ41" s="159"/>
      <c r="FR41" s="159"/>
      <c r="FS41" s="433"/>
      <c r="FT41" s="159"/>
      <c r="FU41" s="159"/>
      <c r="FV41" s="433"/>
      <c r="FW41" s="159"/>
      <c r="FX41" s="159"/>
      <c r="FY41" s="433"/>
      <c r="FZ41" s="159"/>
      <c r="GA41" s="159"/>
      <c r="GB41" s="433"/>
      <c r="GC41" s="159"/>
      <c r="GD41" s="159"/>
      <c r="GE41" s="433"/>
      <c r="GF41" s="159"/>
      <c r="GG41" s="159"/>
      <c r="GH41" s="433"/>
      <c r="GI41" s="159"/>
      <c r="GJ41" s="159"/>
      <c r="GK41" s="433"/>
      <c r="GL41" s="159"/>
      <c r="GM41" s="159"/>
      <c r="GN41" s="433"/>
      <c r="GO41" s="159"/>
      <c r="GP41" s="159"/>
      <c r="GQ41" s="433"/>
      <c r="GR41" s="159"/>
      <c r="GS41" s="159"/>
      <c r="GT41" s="433"/>
      <c r="GU41" s="159"/>
      <c r="GV41" s="159"/>
      <c r="GW41" s="433"/>
      <c r="GX41" s="159"/>
      <c r="GY41" s="159"/>
      <c r="GZ41" s="433"/>
      <c r="HA41" s="159"/>
      <c r="HB41" s="159"/>
      <c r="HC41" s="433"/>
      <c r="HD41" s="159"/>
      <c r="HE41" s="159"/>
      <c r="HF41" s="433"/>
      <c r="HG41" s="159"/>
      <c r="HH41" s="433"/>
      <c r="HI41" s="433"/>
      <c r="HJ41" s="433"/>
      <c r="HK41" s="433"/>
    </row>
    <row r="42" spans="1:219" s="113" customFormat="1" ht="21.95" customHeight="1" x14ac:dyDescent="0.3">
      <c r="A42" s="353"/>
      <c r="H42" s="159"/>
      <c r="I42" s="159"/>
      <c r="J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433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433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433"/>
      <c r="CQ42" s="433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595"/>
      <c r="DV42" s="433"/>
      <c r="DW42" s="433"/>
      <c r="DX42" s="159"/>
      <c r="DY42" s="159"/>
      <c r="DZ42" s="159"/>
      <c r="EA42" s="159"/>
      <c r="EB42" s="159"/>
      <c r="EC42" s="433"/>
      <c r="ED42" s="159"/>
      <c r="EE42" s="159"/>
      <c r="EF42" s="433"/>
      <c r="EG42" s="159"/>
      <c r="EH42" s="159"/>
      <c r="EI42" s="433"/>
      <c r="EJ42" s="159"/>
      <c r="EK42" s="159"/>
      <c r="EL42" s="433"/>
      <c r="EM42" s="159"/>
      <c r="EN42" s="159"/>
      <c r="EO42" s="433"/>
      <c r="EP42" s="159"/>
      <c r="EQ42" s="159"/>
      <c r="ER42" s="433"/>
      <c r="ES42" s="159"/>
      <c r="ET42" s="159"/>
      <c r="EU42" s="433"/>
      <c r="EV42" s="159"/>
      <c r="EW42" s="159"/>
      <c r="EX42" s="433"/>
      <c r="EY42" s="159"/>
      <c r="EZ42" s="159"/>
      <c r="FA42" s="433"/>
      <c r="FB42" s="159"/>
      <c r="FC42" s="159"/>
      <c r="FD42" s="433"/>
      <c r="FE42" s="159"/>
      <c r="FF42" s="159"/>
      <c r="FG42" s="433"/>
      <c r="FH42" s="159"/>
      <c r="FI42" s="159"/>
      <c r="FJ42" s="433"/>
      <c r="FK42" s="159"/>
      <c r="FL42" s="353"/>
      <c r="FM42" s="433"/>
      <c r="FN42" s="433"/>
      <c r="FO42" s="159"/>
      <c r="FP42" s="433"/>
      <c r="FQ42" s="159"/>
      <c r="FR42" s="159"/>
      <c r="FS42" s="433"/>
      <c r="FT42" s="159"/>
      <c r="FU42" s="159"/>
      <c r="FV42" s="433"/>
      <c r="FW42" s="159"/>
      <c r="FX42" s="159"/>
      <c r="FY42" s="433"/>
      <c r="FZ42" s="159"/>
      <c r="GA42" s="159"/>
      <c r="GB42" s="433"/>
      <c r="GC42" s="159"/>
      <c r="GD42" s="159"/>
      <c r="GE42" s="433"/>
      <c r="GF42" s="159"/>
      <c r="GG42" s="159"/>
      <c r="GH42" s="433"/>
      <c r="GI42" s="159"/>
      <c r="GJ42" s="159"/>
      <c r="GK42" s="433"/>
      <c r="GL42" s="159"/>
      <c r="GM42" s="159"/>
      <c r="GN42" s="433"/>
      <c r="GO42" s="159"/>
      <c r="GP42" s="159"/>
      <c r="GQ42" s="433"/>
      <c r="GR42" s="159"/>
      <c r="GS42" s="159"/>
      <c r="GT42" s="433"/>
      <c r="GU42" s="159"/>
      <c r="GV42" s="159"/>
      <c r="GW42" s="433"/>
      <c r="GX42" s="159"/>
      <c r="GY42" s="159"/>
      <c r="GZ42" s="433"/>
      <c r="HA42" s="159"/>
      <c r="HB42" s="159"/>
      <c r="HC42" s="433"/>
      <c r="HD42" s="159"/>
      <c r="HE42" s="159"/>
      <c r="HF42" s="433"/>
      <c r="HG42" s="159"/>
      <c r="HH42" s="433"/>
      <c r="HI42" s="433"/>
      <c r="HJ42" s="433"/>
      <c r="HK42" s="433"/>
    </row>
    <row r="43" spans="1:219" s="113" customFormat="1" ht="21.95" customHeight="1" x14ac:dyDescent="0.3">
      <c r="A43" s="353"/>
      <c r="H43" s="159"/>
      <c r="I43" s="159"/>
      <c r="J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433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433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433"/>
      <c r="CQ43" s="433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595"/>
      <c r="DV43" s="433"/>
      <c r="DW43" s="433"/>
      <c r="DX43" s="159"/>
      <c r="DY43" s="159"/>
      <c r="DZ43" s="159"/>
      <c r="EA43" s="159"/>
      <c r="EB43" s="159"/>
      <c r="EC43" s="433"/>
      <c r="ED43" s="159"/>
      <c r="EE43" s="159"/>
      <c r="EF43" s="433"/>
      <c r="EG43" s="159"/>
      <c r="EH43" s="159"/>
      <c r="EI43" s="433"/>
      <c r="EJ43" s="159"/>
      <c r="EK43" s="159"/>
      <c r="EL43" s="433"/>
      <c r="EM43" s="159"/>
      <c r="EN43" s="159"/>
      <c r="EO43" s="433"/>
      <c r="EP43" s="159"/>
      <c r="EQ43" s="159"/>
      <c r="ER43" s="433"/>
      <c r="ES43" s="159"/>
      <c r="ET43" s="159"/>
      <c r="EU43" s="433"/>
      <c r="EV43" s="159"/>
      <c r="EW43" s="159"/>
      <c r="EX43" s="433"/>
      <c r="EY43" s="159"/>
      <c r="EZ43" s="159"/>
      <c r="FA43" s="433"/>
      <c r="FB43" s="159"/>
      <c r="FC43" s="159"/>
      <c r="FD43" s="433"/>
      <c r="FE43" s="159"/>
      <c r="FF43" s="159"/>
      <c r="FG43" s="433"/>
      <c r="FH43" s="159"/>
      <c r="FI43" s="159"/>
      <c r="FJ43" s="433"/>
      <c r="FK43" s="159"/>
      <c r="FL43" s="353"/>
      <c r="FM43" s="433"/>
      <c r="FN43" s="433"/>
      <c r="FO43" s="159"/>
      <c r="FP43" s="433"/>
      <c r="FQ43" s="159"/>
      <c r="FR43" s="159"/>
      <c r="FS43" s="433"/>
      <c r="FT43" s="159"/>
      <c r="FU43" s="159"/>
      <c r="FV43" s="433"/>
      <c r="FW43" s="159"/>
      <c r="FX43" s="159"/>
      <c r="FY43" s="433"/>
      <c r="FZ43" s="159"/>
      <c r="GA43" s="159"/>
      <c r="GB43" s="433"/>
      <c r="GC43" s="159"/>
      <c r="GD43" s="159"/>
      <c r="GE43" s="433"/>
      <c r="GF43" s="159"/>
      <c r="GG43" s="159"/>
      <c r="GH43" s="433"/>
      <c r="GI43" s="159"/>
      <c r="GJ43" s="159"/>
      <c r="GK43" s="433"/>
      <c r="GL43" s="159"/>
      <c r="GM43" s="159"/>
      <c r="GN43" s="433"/>
      <c r="GO43" s="159"/>
      <c r="GP43" s="159"/>
      <c r="GQ43" s="433"/>
      <c r="GR43" s="159"/>
      <c r="GS43" s="159"/>
      <c r="GT43" s="433"/>
      <c r="GU43" s="159"/>
      <c r="GV43" s="159"/>
      <c r="GW43" s="433"/>
      <c r="GX43" s="159"/>
      <c r="GY43" s="159"/>
      <c r="GZ43" s="433"/>
      <c r="HA43" s="159"/>
      <c r="HB43" s="159"/>
      <c r="HC43" s="433"/>
      <c r="HD43" s="159"/>
      <c r="HE43" s="159"/>
      <c r="HF43" s="433"/>
      <c r="HG43" s="159"/>
      <c r="HH43" s="433"/>
      <c r="HI43" s="433"/>
      <c r="HJ43" s="433"/>
      <c r="HK43" s="433"/>
    </row>
    <row r="44" spans="1:219" s="113" customFormat="1" ht="21.95" customHeight="1" x14ac:dyDescent="0.3">
      <c r="A44" s="353"/>
      <c r="H44" s="159"/>
      <c r="I44" s="159"/>
      <c r="J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433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433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433"/>
      <c r="CQ44" s="433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595"/>
      <c r="DV44" s="433"/>
      <c r="DW44" s="433"/>
      <c r="DX44" s="159"/>
      <c r="DY44" s="159"/>
      <c r="DZ44" s="159"/>
      <c r="EA44" s="159"/>
      <c r="EB44" s="159"/>
      <c r="EC44" s="433"/>
      <c r="ED44" s="159"/>
      <c r="EE44" s="159"/>
      <c r="EF44" s="433"/>
      <c r="EG44" s="159"/>
      <c r="EH44" s="159"/>
      <c r="EI44" s="433"/>
      <c r="EJ44" s="159"/>
      <c r="EK44" s="159"/>
      <c r="EL44" s="433"/>
      <c r="EM44" s="159"/>
      <c r="EN44" s="159"/>
      <c r="EO44" s="433"/>
      <c r="EP44" s="159"/>
      <c r="EQ44" s="159"/>
      <c r="ER44" s="433"/>
      <c r="ES44" s="159"/>
      <c r="ET44" s="159"/>
      <c r="EU44" s="433"/>
      <c r="EV44" s="159"/>
      <c r="EW44" s="159"/>
      <c r="EX44" s="433"/>
      <c r="EY44" s="159"/>
      <c r="EZ44" s="159"/>
      <c r="FA44" s="433"/>
      <c r="FB44" s="159"/>
      <c r="FC44" s="159"/>
      <c r="FD44" s="433"/>
      <c r="FE44" s="159"/>
      <c r="FF44" s="159"/>
      <c r="FG44" s="433"/>
      <c r="FH44" s="159"/>
      <c r="FI44" s="159"/>
      <c r="FJ44" s="433"/>
      <c r="FK44" s="159"/>
      <c r="FL44" s="353"/>
      <c r="FM44" s="433"/>
      <c r="FN44" s="433"/>
      <c r="FO44" s="159"/>
      <c r="FP44" s="433"/>
      <c r="FQ44" s="159"/>
      <c r="FR44" s="159"/>
      <c r="FS44" s="433"/>
      <c r="FT44" s="159"/>
      <c r="FU44" s="159"/>
      <c r="FV44" s="433"/>
      <c r="FW44" s="159"/>
      <c r="FX44" s="159"/>
      <c r="FY44" s="433"/>
      <c r="FZ44" s="159"/>
      <c r="GA44" s="159"/>
      <c r="GB44" s="433"/>
      <c r="GC44" s="159"/>
      <c r="GD44" s="159"/>
      <c r="GE44" s="433"/>
      <c r="GF44" s="159"/>
      <c r="GG44" s="159"/>
      <c r="GH44" s="433"/>
      <c r="GI44" s="159"/>
      <c r="GJ44" s="159"/>
      <c r="GK44" s="433"/>
      <c r="GL44" s="159"/>
      <c r="GM44" s="159"/>
      <c r="GN44" s="433"/>
      <c r="GO44" s="159"/>
      <c r="GP44" s="159"/>
      <c r="GQ44" s="433"/>
      <c r="GR44" s="159"/>
      <c r="GS44" s="159"/>
      <c r="GT44" s="433"/>
      <c r="GU44" s="159"/>
      <c r="GV44" s="159"/>
      <c r="GW44" s="433"/>
      <c r="GX44" s="159"/>
      <c r="GY44" s="159"/>
      <c r="GZ44" s="433"/>
      <c r="HA44" s="159"/>
      <c r="HB44" s="159"/>
      <c r="HC44" s="433"/>
      <c r="HD44" s="159"/>
      <c r="HE44" s="159"/>
      <c r="HF44" s="433"/>
      <c r="HG44" s="159"/>
      <c r="HH44" s="433"/>
      <c r="HI44" s="433"/>
      <c r="HJ44" s="433"/>
      <c r="HK44" s="433"/>
    </row>
    <row r="45" spans="1:219" s="113" customFormat="1" ht="21.95" customHeight="1" x14ac:dyDescent="0.3">
      <c r="A45" s="353"/>
      <c r="H45" s="159"/>
      <c r="I45" s="159"/>
      <c r="J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433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433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433"/>
      <c r="CQ45" s="433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595"/>
      <c r="DV45" s="433"/>
      <c r="DW45" s="433"/>
      <c r="DX45" s="159"/>
      <c r="DY45" s="159"/>
      <c r="DZ45" s="159"/>
      <c r="EA45" s="159"/>
      <c r="EB45" s="159"/>
      <c r="EC45" s="433"/>
      <c r="ED45" s="159"/>
      <c r="EE45" s="159"/>
      <c r="EF45" s="433"/>
      <c r="EG45" s="159"/>
      <c r="EH45" s="159"/>
      <c r="EI45" s="433"/>
      <c r="EJ45" s="159"/>
      <c r="EK45" s="159"/>
      <c r="EL45" s="433"/>
      <c r="EM45" s="159"/>
      <c r="EN45" s="159"/>
      <c r="EO45" s="433"/>
      <c r="EP45" s="159"/>
      <c r="EQ45" s="159"/>
      <c r="ER45" s="433"/>
      <c r="ES45" s="159"/>
      <c r="ET45" s="159"/>
      <c r="EU45" s="433"/>
      <c r="EV45" s="159"/>
      <c r="EW45" s="159"/>
      <c r="EX45" s="433"/>
      <c r="EY45" s="159"/>
      <c r="EZ45" s="159"/>
      <c r="FA45" s="433"/>
      <c r="FB45" s="159"/>
      <c r="FC45" s="159"/>
      <c r="FD45" s="433"/>
      <c r="FE45" s="159"/>
      <c r="FF45" s="159"/>
      <c r="FG45" s="433"/>
      <c r="FH45" s="159"/>
      <c r="FI45" s="159"/>
      <c r="FJ45" s="433"/>
      <c r="FK45" s="159"/>
      <c r="FL45" s="353"/>
      <c r="FM45" s="433"/>
      <c r="FN45" s="433"/>
      <c r="FO45" s="159"/>
      <c r="FP45" s="433"/>
      <c r="FQ45" s="159"/>
      <c r="FR45" s="159"/>
      <c r="FS45" s="433"/>
      <c r="FT45" s="159"/>
      <c r="FU45" s="159"/>
      <c r="FV45" s="433"/>
      <c r="FW45" s="159"/>
      <c r="FX45" s="159"/>
      <c r="FY45" s="433"/>
      <c r="FZ45" s="159"/>
      <c r="GA45" s="159"/>
      <c r="GB45" s="433"/>
      <c r="GC45" s="159"/>
      <c r="GD45" s="159"/>
      <c r="GE45" s="433"/>
      <c r="GF45" s="159"/>
      <c r="GG45" s="159"/>
      <c r="GH45" s="433"/>
      <c r="GI45" s="159"/>
      <c r="GJ45" s="159"/>
      <c r="GK45" s="433"/>
      <c r="GL45" s="159"/>
      <c r="GM45" s="159"/>
      <c r="GN45" s="433"/>
      <c r="GO45" s="159"/>
      <c r="GP45" s="159"/>
      <c r="GQ45" s="433"/>
      <c r="GR45" s="159"/>
      <c r="GS45" s="159"/>
      <c r="GT45" s="433"/>
      <c r="GU45" s="159"/>
      <c r="GV45" s="159"/>
      <c r="GW45" s="433"/>
      <c r="GX45" s="159"/>
      <c r="GY45" s="159"/>
      <c r="GZ45" s="433"/>
      <c r="HA45" s="159"/>
      <c r="HB45" s="159"/>
      <c r="HC45" s="433"/>
      <c r="HD45" s="159"/>
      <c r="HE45" s="159"/>
      <c r="HF45" s="433"/>
      <c r="HG45" s="159"/>
      <c r="HH45" s="433"/>
      <c r="HI45" s="433"/>
      <c r="HJ45" s="433"/>
      <c r="HK45" s="433"/>
    </row>
  </sheetData>
  <mergeCells count="135">
    <mergeCell ref="DU1:FK1"/>
    <mergeCell ref="FL1:HH1"/>
    <mergeCell ref="A2:AE2"/>
    <mergeCell ref="AG2:AU2"/>
    <mergeCell ref="CP2:DT2"/>
    <mergeCell ref="A3:B3"/>
    <mergeCell ref="C3:AE3"/>
    <mergeCell ref="AF3:AG3"/>
    <mergeCell ref="AH3:BZ3"/>
    <mergeCell ref="CQ3:DT3"/>
    <mergeCell ref="A1:AE1"/>
    <mergeCell ref="AF1:BJ1"/>
    <mergeCell ref="BL1:CO1"/>
    <mergeCell ref="CP1:DT1"/>
    <mergeCell ref="DU3:DV3"/>
    <mergeCell ref="DW3:FK3"/>
    <mergeCell ref="FP3:HH3"/>
    <mergeCell ref="A4:A8"/>
    <mergeCell ref="B4:M5"/>
    <mergeCell ref="N4:AB5"/>
    <mergeCell ref="AC4:AE7"/>
    <mergeCell ref="AF4:AF7"/>
    <mergeCell ref="AG4:BJ4"/>
    <mergeCell ref="BK4:BK7"/>
    <mergeCell ref="DV5:DX7"/>
    <mergeCell ref="DY5:EA7"/>
    <mergeCell ref="EB5:ED7"/>
    <mergeCell ref="EE5:EG7"/>
    <mergeCell ref="DN7:DN8"/>
    <mergeCell ref="FM4:HH4"/>
    <mergeCell ref="AG5:AL6"/>
    <mergeCell ref="AM5:AO6"/>
    <mergeCell ref="AP5:AR7"/>
    <mergeCell ref="AS5:AU7"/>
    <mergeCell ref="AV5:BJ5"/>
    <mergeCell ref="BL5:BQ6"/>
    <mergeCell ref="BR5:BT6"/>
    <mergeCell ref="BU5:BW7"/>
    <mergeCell ref="BX5:BZ7"/>
    <mergeCell ref="BL4:CO4"/>
    <mergeCell ref="CP4:CP8"/>
    <mergeCell ref="CQ4:DT4"/>
    <mergeCell ref="DU4:DU8"/>
    <mergeCell ref="DV4:FK4"/>
    <mergeCell ref="FL4:FL8"/>
    <mergeCell ref="CA5:CO5"/>
    <mergeCell ref="CQ5:CV6"/>
    <mergeCell ref="CW5:CY6"/>
    <mergeCell ref="FF5:FH7"/>
    <mergeCell ref="FI5:FK7"/>
    <mergeCell ref="FM5:FO7"/>
    <mergeCell ref="FP5:FR7"/>
    <mergeCell ref="EH5:EJ7"/>
    <mergeCell ref="EK5:EM7"/>
    <mergeCell ref="EN5:EP7"/>
    <mergeCell ref="EQ5:ES7"/>
    <mergeCell ref="ET5:EV7"/>
    <mergeCell ref="EW5:EY7"/>
    <mergeCell ref="HC5:HE7"/>
    <mergeCell ref="HF5:HH7"/>
    <mergeCell ref="B6:G6"/>
    <mergeCell ref="H6:J6"/>
    <mergeCell ref="K6:M7"/>
    <mergeCell ref="N6:S6"/>
    <mergeCell ref="T6:V6"/>
    <mergeCell ref="W6:Y7"/>
    <mergeCell ref="Z6:AB7"/>
    <mergeCell ref="AV6:BA6"/>
    <mergeCell ref="GK5:GM7"/>
    <mergeCell ref="GN5:GP7"/>
    <mergeCell ref="GQ5:GS7"/>
    <mergeCell ref="GT5:GV7"/>
    <mergeCell ref="GW5:GY7"/>
    <mergeCell ref="GZ5:HB7"/>
    <mergeCell ref="FS5:FU7"/>
    <mergeCell ref="FV5:FX7"/>
    <mergeCell ref="FY5:GA7"/>
    <mergeCell ref="GB5:GD7"/>
    <mergeCell ref="GE5:GG7"/>
    <mergeCell ref="GH5:GJ7"/>
    <mergeCell ref="EZ5:FB7"/>
    <mergeCell ref="FC5:FE7"/>
    <mergeCell ref="B7:D7"/>
    <mergeCell ref="E7:G7"/>
    <mergeCell ref="H7:H8"/>
    <mergeCell ref="I7:I8"/>
    <mergeCell ref="J7:J8"/>
    <mergeCell ref="BB6:BD6"/>
    <mergeCell ref="BE6:BG7"/>
    <mergeCell ref="BH6:BJ7"/>
    <mergeCell ref="CA6:CF6"/>
    <mergeCell ref="BB7:BB8"/>
    <mergeCell ref="BC7:BC8"/>
    <mergeCell ref="BD7:BD8"/>
    <mergeCell ref="BL7:BN7"/>
    <mergeCell ref="N7:P7"/>
    <mergeCell ref="Q7:S7"/>
    <mergeCell ref="T7:T8"/>
    <mergeCell ref="U7:U8"/>
    <mergeCell ref="V7:V8"/>
    <mergeCell ref="AG7:AI7"/>
    <mergeCell ref="CM6:CO7"/>
    <mergeCell ref="DF6:DK6"/>
    <mergeCell ref="DL6:DN6"/>
    <mergeCell ref="CG6:CI6"/>
    <mergeCell ref="CJ6:CL7"/>
    <mergeCell ref="DC5:DE7"/>
    <mergeCell ref="DF5:DT5"/>
    <mergeCell ref="CZ5:DB7"/>
    <mergeCell ref="BO7:BQ7"/>
    <mergeCell ref="BR7:BR8"/>
    <mergeCell ref="BS7:BS8"/>
    <mergeCell ref="BT7:BT8"/>
    <mergeCell ref="CA7:CC7"/>
    <mergeCell ref="CD7:CF7"/>
    <mergeCell ref="AJ7:AL7"/>
    <mergeCell ref="AM7:AM8"/>
    <mergeCell ref="AN7:AN8"/>
    <mergeCell ref="AO7:AO8"/>
    <mergeCell ref="AV7:AX7"/>
    <mergeCell ref="AY7:BA7"/>
    <mergeCell ref="CX7:CX8"/>
    <mergeCell ref="CY7:CY8"/>
    <mergeCell ref="DF7:DH7"/>
    <mergeCell ref="DI7:DK7"/>
    <mergeCell ref="DL7:DL8"/>
    <mergeCell ref="DM7:DM8"/>
    <mergeCell ref="CG7:CG8"/>
    <mergeCell ref="CH7:CH8"/>
    <mergeCell ref="CI7:CI8"/>
    <mergeCell ref="CQ7:CS7"/>
    <mergeCell ref="CT7:CV7"/>
    <mergeCell ref="CW7:CW8"/>
    <mergeCell ref="DO6:DQ7"/>
    <mergeCell ref="DR6:DT7"/>
  </mergeCells>
  <conditionalFormatting sqref="AC10:AD13">
    <cfRule type="cellIs" dxfId="69" priority="55" stopIfTrue="1" operator="lessThan">
      <formula>N10</formula>
    </cfRule>
  </conditionalFormatting>
  <conditionalFormatting sqref="GW10:GX13 GZ10:HA13 DY10:DZ13 CQ10:CV13 DF10:DK13 EB10:EC13 EE10:EF13 EH10:EI13 EK10:EL13 EN10:EO13 EQ10:ER13 ET10:EU13 EW10:EX13 EZ10:FA13 FC10:FD13 FF10:FG13 FI10:FJ13 FM10:FN13 FP10:FQ13 FS10:FT13 FV10:FW13 FY10:FZ13 GB10:GC13 GE10:GF13 GH10:GI13 GK10:GL13 GN10:GO13 GQ10:GR13 GT10:GU13 HC10:HD13 HF10:HG13 B10:G13 N10:P13">
    <cfRule type="cellIs" dxfId="68" priority="56" stopIfTrue="1" operator="equal">
      <formula>0</formula>
    </cfRule>
  </conditionalFormatting>
  <conditionalFormatting sqref="CW10:CY13 DL10:DN13 DB9:DB13 DQ9:DQ13 GY9:GY13 HB9:HB13 DT9:DT13 DX9:DX13 DE9:DE13 EA9:EA13 ED9:ED13 EG9:EG13 EJ9:EJ13 EM9:EM13 EP9:EP13 ES9:ES13 EV9:EV13 EY9:EY13 FB9:FB13 FE9:FE13 FH9:FH13 FK9:FK13 FO9:FO13 FR9:FR13 FU9:FU13 FX9:FX13 GA9:GA13 GD9:GD13 GG9:GG13 GJ9:GJ13 GM9:GM13 GP9:GP13 GS9:GS13 GV9:GV13 HE9:HE13 HH9:HH13">
    <cfRule type="cellIs" dxfId="67" priority="57" stopIfTrue="1" operator="greaterThan">
      <formula>0</formula>
    </cfRule>
    <cfRule type="cellIs" dxfId="66" priority="58" stopIfTrue="1" operator="equal">
      <formula>0</formula>
    </cfRule>
  </conditionalFormatting>
  <conditionalFormatting sqref="CW9:CY9 DL9:DN9 M9:M13 T9:V13 AB9:AB13 H9:J13">
    <cfRule type="cellIs" dxfId="65" priority="59" stopIfTrue="1" operator="greaterThan">
      <formula>0</formula>
    </cfRule>
  </conditionalFormatting>
  <conditionalFormatting sqref="GW10:GX13 GZ10:HA13 DY10:DZ13 CQ10:CV13 DF10:DK13 EB10:EC13 EE10:EF13 EH10:EI13 EK10:EL13 EN10:EO13 EQ10:ER13 ET10:EU13 EW10:EX13 EZ10:FA13 FC10:FD13 FF10:FG13 FI10:FJ13 FM10:FN13 FP10:FQ13 FS10:FT13 FV10:FW13 FY10:FZ13 GB10:GC13 GE10:GF13 GH10:GI13 GK10:GL13 GN10:GO13 GQ10:GR13 GT10:GU13 HC10:HD13 HF10:HG13 BR4:BT4 FM9:HH9 DV9:FK9 CQ9:CY9 DB9 DE9:DN9 DQ9 DT9 B9:AB13 DC9:DD13 DR9:DS13 CZ9:DA13 DO9:DP13 BR7:BT13 BU4:CO13 BK4:BQ13 AG4:AG13 AH5:BJ13 DV9:DW13">
    <cfRule type="cellIs" dxfId="64" priority="54" operator="equal">
      <formula>0</formula>
    </cfRule>
  </conditionalFormatting>
  <conditionalFormatting sqref="Y9:Y13 BR9:BT13 CO9:CO13 CG9:CI13 BW9:BW13 BZ9:BZ13 AM9:AO13 AR9:AR13 AU9:AU13 BB9:BD13 BG9:BG13 BJ9:BJ13 CL9:CL13">
    <cfRule type="cellIs" dxfId="63" priority="52" operator="greaterThan">
      <formula>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49" orientation="landscape" r:id="rId1"/>
  <headerFooter alignWithMargins="0">
    <oddFooter>&amp;R&amp;"Arial Cyr,полужирный курсив"&amp;14Таблица № 8   Страница &amp;P из &amp;N</oddFooter>
  </headerFooter>
  <colBreaks count="3" manualBreakCount="3">
    <brk id="28" max="1048575" man="1"/>
    <brk id="124" max="1048575" man="1"/>
    <brk id="16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44"/>
  <sheetViews>
    <sheetView view="pageBreakPreview" zoomScale="40" zoomScaleNormal="50" zoomScaleSheetLayoutView="40" workbookViewId="0">
      <pane xSplit="1" topLeftCell="ES1" activePane="topRight" state="frozen"/>
      <selection activeCell="A2" sqref="A2:DD5"/>
      <selection pane="topRight" activeCell="DS4" sqref="DS4:EA12"/>
    </sheetView>
  </sheetViews>
  <sheetFormatPr defaultColWidth="9.140625" defaultRowHeight="12.75" x14ac:dyDescent="0.2"/>
  <cols>
    <col min="1" max="1" width="25.5703125" style="601" customWidth="1"/>
    <col min="2" max="10" width="6.7109375" style="604" hidden="1" customWidth="1"/>
    <col min="11" max="11" width="7.140625" style="604" hidden="1" customWidth="1"/>
    <col min="12" max="12" width="8.140625" style="604" hidden="1" customWidth="1"/>
    <col min="13" max="13" width="6.7109375" style="604" hidden="1" customWidth="1"/>
    <col min="14" max="19" width="9.28515625" style="604" customWidth="1"/>
    <col min="20" max="22" width="11" style="604" customWidth="1"/>
    <col min="23" max="25" width="10.28515625" style="604" customWidth="1"/>
    <col min="26" max="26" width="8.42578125" style="604" customWidth="1"/>
    <col min="27" max="27" width="8.7109375" style="604" customWidth="1"/>
    <col min="28" max="28" width="9.42578125" style="604" customWidth="1"/>
    <col min="29" max="34" width="7" style="604" customWidth="1"/>
    <col min="35" max="37" width="10.5703125" style="604" customWidth="1"/>
    <col min="38" max="43" width="7.85546875" style="604" customWidth="1"/>
    <col min="44" max="44" width="10.7109375" style="604" customWidth="1"/>
    <col min="45" max="45" width="11.7109375" style="604" customWidth="1"/>
    <col min="46" max="46" width="10.7109375" style="604" customWidth="1"/>
    <col min="47" max="47" width="30.28515625" style="601" customWidth="1"/>
    <col min="48" max="49" width="7.5703125" style="604" customWidth="1"/>
    <col min="50" max="50" width="9.5703125" style="604" customWidth="1"/>
    <col min="51" max="52" width="7.5703125" style="604" customWidth="1"/>
    <col min="53" max="53" width="9.7109375" style="604" customWidth="1"/>
    <col min="54" max="55" width="7.5703125" style="604" customWidth="1"/>
    <col min="56" max="56" width="9.5703125" style="604" customWidth="1"/>
    <col min="57" max="58" width="7.5703125" style="604" customWidth="1"/>
    <col min="59" max="59" width="9.5703125" style="604" customWidth="1"/>
    <col min="60" max="61" width="7.5703125" style="604" customWidth="1"/>
    <col min="62" max="62" width="9.5703125" style="604" customWidth="1"/>
    <col min="63" max="64" width="7.5703125" style="604" customWidth="1"/>
    <col min="65" max="65" width="9.42578125" style="604" customWidth="1"/>
    <col min="66" max="85" width="6.7109375" style="604" customWidth="1"/>
    <col min="86" max="86" width="25.7109375" style="601" customWidth="1"/>
    <col min="87" max="88" width="4.85546875" style="604" customWidth="1"/>
    <col min="89" max="89" width="6.28515625" style="604" customWidth="1"/>
    <col min="90" max="91" width="4.85546875" style="604" customWidth="1"/>
    <col min="92" max="92" width="6.28515625" style="604" customWidth="1"/>
    <col min="93" max="93" width="9.5703125" style="604" customWidth="1"/>
    <col min="94" max="94" width="8.7109375" style="604" customWidth="1"/>
    <col min="95" max="95" width="7.7109375" style="604" customWidth="1"/>
    <col min="96" max="101" width="4.5703125" style="604" customWidth="1"/>
    <col min="102" max="102" width="9.28515625" style="604" customWidth="1"/>
    <col min="103" max="103" width="6.42578125" style="604" customWidth="1"/>
    <col min="104" max="104" width="8.7109375" style="604" customWidth="1"/>
    <col min="105" max="110" width="6.28515625" style="604" customWidth="1"/>
    <col min="111" max="111" width="7.5703125" style="604" customWidth="1"/>
    <col min="112" max="112" width="8.140625" style="604" customWidth="1"/>
    <col min="113" max="113" width="7.5703125" style="604" customWidth="1"/>
    <col min="114" max="119" width="6.28515625" style="604" customWidth="1"/>
    <col min="120" max="120" width="7.5703125" style="604" customWidth="1"/>
    <col min="121" max="121" width="8.42578125" style="604" customWidth="1"/>
    <col min="122" max="122" width="7.5703125" style="604" customWidth="1"/>
    <col min="123" max="123" width="25.7109375" style="601" customWidth="1"/>
    <col min="124" max="124" width="5.5703125" style="604" customWidth="1"/>
    <col min="125" max="125" width="5.28515625" style="604" customWidth="1"/>
    <col min="126" max="126" width="8.85546875" style="604" customWidth="1"/>
    <col min="127" max="127" width="6.42578125" style="604" customWidth="1"/>
    <col min="128" max="128" width="5.5703125" style="604" customWidth="1"/>
    <col min="129" max="129" width="8.140625" style="604" customWidth="1"/>
    <col min="130" max="130" width="5.5703125" style="604" customWidth="1"/>
    <col min="131" max="131" width="5.28515625" style="604" customWidth="1"/>
    <col min="132" max="132" width="8.140625" style="604" customWidth="1"/>
    <col min="133" max="133" width="5.5703125" style="604" customWidth="1"/>
    <col min="134" max="134" width="5.85546875" style="604" customWidth="1"/>
    <col min="135" max="135" width="8.140625" style="604" customWidth="1"/>
    <col min="136" max="136" width="13.28515625" style="604" customWidth="1"/>
    <col min="137" max="137" width="7" style="604" customWidth="1"/>
    <col min="138" max="138" width="8.140625" style="604" customWidth="1"/>
    <col min="139" max="140" width="6.28515625" style="604" customWidth="1"/>
    <col min="141" max="141" width="8.140625" style="604" customWidth="1"/>
    <col min="142" max="142" width="5.5703125" style="604" customWidth="1"/>
    <col min="143" max="143" width="6.42578125" style="604" customWidth="1"/>
    <col min="144" max="144" width="8.140625" style="604" customWidth="1"/>
    <col min="145" max="146" width="5.5703125" style="604" customWidth="1"/>
    <col min="147" max="147" width="8.140625" style="604" customWidth="1"/>
    <col min="148" max="149" width="5.5703125" style="604" customWidth="1"/>
    <col min="150" max="150" width="8.140625" style="604" customWidth="1"/>
    <col min="151" max="151" width="5.5703125" style="604" customWidth="1"/>
    <col min="152" max="152" width="7" style="604" customWidth="1"/>
    <col min="153" max="153" width="8.140625" style="604" customWidth="1"/>
    <col min="154" max="154" width="5.42578125" style="604" customWidth="1"/>
    <col min="155" max="155" width="6" style="604" customWidth="1"/>
    <col min="156" max="156" width="7.7109375" style="604" customWidth="1"/>
    <col min="157" max="158" width="5.5703125" style="604" customWidth="1"/>
    <col min="159" max="159" width="8.140625" style="604" customWidth="1"/>
    <col min="160" max="161" width="5.5703125" style="604" customWidth="1"/>
    <col min="162" max="162" width="8.140625" style="604" customWidth="1"/>
    <col min="163" max="164" width="5.5703125" style="604" customWidth="1"/>
    <col min="165" max="165" width="8.140625" style="604" customWidth="1"/>
    <col min="166" max="167" width="5.5703125" style="604" customWidth="1"/>
    <col min="168" max="168" width="8.140625" style="604" customWidth="1"/>
    <col min="169" max="169" width="25.7109375" style="601" customWidth="1"/>
    <col min="170" max="171" width="6.28515625" style="604" customWidth="1"/>
    <col min="172" max="172" width="8.28515625" style="604" customWidth="1"/>
    <col min="173" max="174" width="6.28515625" style="604" customWidth="1"/>
    <col min="175" max="175" width="8.7109375" style="604" customWidth="1"/>
    <col min="176" max="177" width="6.28515625" style="604" customWidth="1"/>
    <col min="178" max="178" width="7.85546875" style="604" customWidth="1"/>
    <col min="179" max="180" width="6.28515625" style="604" customWidth="1"/>
    <col min="181" max="181" width="7.85546875" style="604" customWidth="1"/>
    <col min="182" max="183" width="6.28515625" style="604" customWidth="1"/>
    <col min="184" max="184" width="7.85546875" style="604" customWidth="1"/>
    <col min="185" max="186" width="6.28515625" style="604" customWidth="1"/>
    <col min="187" max="187" width="7.85546875" style="604" customWidth="1"/>
    <col min="188" max="193" width="6.140625" style="604" customWidth="1"/>
    <col min="194" max="195" width="9.28515625" style="604" customWidth="1"/>
    <col min="196" max="196" width="10" style="604" customWidth="1"/>
    <col min="197" max="198" width="8.5703125" style="604" customWidth="1"/>
    <col min="199" max="204" width="5.5703125" style="604" customWidth="1"/>
    <col min="205" max="207" width="10" style="604" customWidth="1"/>
    <col min="208" max="209" width="8.7109375" style="604" customWidth="1"/>
    <col min="210" max="210" width="30.42578125" style="601" customWidth="1"/>
    <col min="211" max="216" width="9.5703125" style="604" customWidth="1"/>
    <col min="217" max="219" width="10.5703125" style="604" customWidth="1"/>
    <col min="220" max="16384" width="9.140625" style="601"/>
  </cols>
  <sheetData>
    <row r="1" spans="1:220" s="599" customFormat="1" ht="38.25" customHeight="1" x14ac:dyDescent="0.35">
      <c r="A1" s="1372" t="s">
        <v>258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72"/>
      <c r="AA1" s="1372"/>
      <c r="AB1" s="1372"/>
      <c r="AC1" s="1372"/>
      <c r="AD1" s="1372"/>
      <c r="AE1" s="1372"/>
      <c r="AF1" s="1372"/>
      <c r="AG1" s="1372"/>
      <c r="AH1" s="1372"/>
      <c r="AI1" s="1372"/>
      <c r="AJ1" s="1372"/>
      <c r="AK1" s="1372"/>
      <c r="AL1" s="1372"/>
      <c r="AM1" s="1372"/>
      <c r="AN1" s="1372"/>
      <c r="AO1" s="1372"/>
      <c r="AP1" s="1372"/>
      <c r="AQ1" s="1372"/>
      <c r="AR1" s="1372"/>
      <c r="AS1" s="1372"/>
      <c r="AT1" s="1372"/>
      <c r="AU1" s="1372"/>
      <c r="AV1" s="1372"/>
      <c r="AW1" s="1372"/>
      <c r="AX1" s="1372"/>
      <c r="AY1" s="1372"/>
      <c r="AZ1" s="1372"/>
      <c r="BA1" s="1372"/>
      <c r="BB1" s="1372"/>
      <c r="BC1" s="1372"/>
      <c r="BD1" s="1372"/>
      <c r="BE1" s="1372"/>
      <c r="BF1" s="1372"/>
      <c r="BG1" s="1372"/>
      <c r="BH1" s="1372"/>
      <c r="BI1" s="1372"/>
      <c r="BJ1" s="1372"/>
      <c r="BK1" s="1372"/>
      <c r="BL1" s="1372"/>
      <c r="BM1" s="1372"/>
      <c r="BN1" s="1372"/>
      <c r="BO1" s="1372"/>
      <c r="BP1" s="1372"/>
      <c r="BQ1" s="1372"/>
      <c r="BR1" s="1372"/>
      <c r="BS1" s="1372"/>
      <c r="BT1" s="1372"/>
      <c r="BU1" s="1372"/>
      <c r="BV1" s="1372"/>
      <c r="BW1" s="1372"/>
      <c r="BX1" s="1372"/>
      <c r="BY1" s="1372"/>
      <c r="BZ1" s="1372"/>
      <c r="CA1" s="1372"/>
      <c r="CB1" s="1372"/>
      <c r="CC1" s="1372"/>
      <c r="CD1" s="1372"/>
      <c r="CE1" s="1372"/>
      <c r="CF1" s="1372"/>
      <c r="CG1" s="1372"/>
      <c r="CH1" s="1372"/>
      <c r="CI1" s="1372"/>
      <c r="CJ1" s="1372"/>
      <c r="CK1" s="1372"/>
      <c r="CL1" s="1372"/>
      <c r="CM1" s="1372"/>
      <c r="CN1" s="1372"/>
      <c r="CO1" s="1372"/>
      <c r="CP1" s="1372"/>
      <c r="CQ1" s="1372"/>
      <c r="CR1" s="1372"/>
      <c r="CS1" s="1372"/>
      <c r="CT1" s="1372"/>
      <c r="CU1" s="1372"/>
      <c r="CV1" s="1372"/>
      <c r="CW1" s="1372"/>
      <c r="CX1" s="1372"/>
      <c r="CY1" s="1372"/>
      <c r="CZ1" s="1372"/>
      <c r="DA1" s="1372"/>
      <c r="DB1" s="1372"/>
      <c r="DC1" s="1372"/>
      <c r="DD1" s="1372"/>
      <c r="DE1" s="1372"/>
      <c r="DF1" s="1372"/>
      <c r="DG1" s="1372"/>
      <c r="DH1" s="1372"/>
      <c r="DI1" s="1372"/>
      <c r="DJ1" s="1372"/>
      <c r="DK1" s="1372"/>
      <c r="DL1" s="1372"/>
      <c r="DM1" s="1372"/>
      <c r="DN1" s="1372"/>
      <c r="DO1" s="1372"/>
      <c r="DP1" s="1372"/>
      <c r="DQ1" s="1372"/>
      <c r="DR1" s="1372"/>
      <c r="DS1" s="1372"/>
      <c r="DT1" s="1372"/>
      <c r="DU1" s="1372"/>
      <c r="DV1" s="1372"/>
      <c r="DW1" s="1372"/>
      <c r="DX1" s="1372"/>
      <c r="DY1" s="1372"/>
      <c r="DZ1" s="1372"/>
      <c r="EA1" s="1372"/>
      <c r="EB1" s="1372"/>
      <c r="EC1" s="1372"/>
      <c r="ED1" s="1372"/>
      <c r="EE1" s="1372"/>
      <c r="EF1" s="1372"/>
      <c r="EG1" s="1372"/>
      <c r="EH1" s="1372"/>
      <c r="EI1" s="1372"/>
      <c r="EJ1" s="1372"/>
      <c r="EK1" s="1372"/>
      <c r="EL1" s="1372"/>
      <c r="EM1" s="1372"/>
      <c r="EN1" s="1372"/>
      <c r="EO1" s="1372"/>
      <c r="EP1" s="1372"/>
      <c r="EQ1" s="1372"/>
      <c r="ER1" s="1372"/>
      <c r="ES1" s="1372"/>
      <c r="ET1" s="1372"/>
      <c r="EU1" s="1372"/>
      <c r="EV1" s="1372"/>
      <c r="EW1" s="1372"/>
      <c r="EX1" s="1372"/>
      <c r="EY1" s="1372"/>
      <c r="EZ1" s="1372"/>
      <c r="FA1" s="1372"/>
      <c r="FB1" s="1372"/>
      <c r="FC1" s="1372"/>
      <c r="FD1" s="1372"/>
      <c r="FE1" s="1372"/>
      <c r="FF1" s="1372"/>
      <c r="FG1" s="1372"/>
      <c r="FH1" s="1372"/>
      <c r="FI1" s="1372"/>
      <c r="FJ1" s="1372"/>
      <c r="FK1" s="1372"/>
      <c r="FL1" s="1372"/>
      <c r="FM1" s="1372"/>
      <c r="FN1" s="1372"/>
      <c r="FO1" s="1372"/>
      <c r="FP1" s="1372"/>
      <c r="FQ1" s="1372"/>
      <c r="FR1" s="1372"/>
      <c r="FS1" s="1372"/>
      <c r="FT1" s="1372"/>
      <c r="FU1" s="1372"/>
      <c r="FV1" s="1372"/>
      <c r="FW1" s="1372"/>
      <c r="FX1" s="1372"/>
      <c r="FY1" s="1372"/>
      <c r="FZ1" s="1372"/>
      <c r="GA1" s="1372"/>
      <c r="GB1" s="1372"/>
      <c r="GC1" s="1372"/>
      <c r="GD1" s="1372"/>
      <c r="GE1" s="1372"/>
      <c r="GF1" s="1372"/>
      <c r="GG1" s="1372"/>
      <c r="GH1" s="1372"/>
      <c r="GI1" s="1372"/>
      <c r="GJ1" s="1372"/>
      <c r="GK1" s="1372"/>
      <c r="GL1" s="1372"/>
      <c r="GM1" s="1372"/>
      <c r="GN1" s="1372"/>
      <c r="GO1" s="1372"/>
      <c r="GP1" s="1372"/>
      <c r="GQ1" s="1372"/>
      <c r="GR1" s="1372"/>
      <c r="GS1" s="1372"/>
      <c r="GT1" s="1372"/>
      <c r="GU1" s="1372"/>
      <c r="GV1" s="1372"/>
      <c r="GW1" s="1372"/>
      <c r="GX1" s="1372"/>
      <c r="GY1" s="1372"/>
      <c r="GZ1" s="1372"/>
      <c r="HA1" s="1372"/>
      <c r="HB1" s="598"/>
      <c r="HC1" s="598"/>
      <c r="HD1" s="598"/>
      <c r="HE1" s="598"/>
      <c r="HF1" s="598"/>
      <c r="HG1" s="598"/>
      <c r="HH1" s="598"/>
      <c r="HI1" s="598"/>
      <c r="HJ1" s="598"/>
      <c r="HK1" s="598"/>
    </row>
    <row r="2" spans="1:220" ht="4.5" customHeight="1" x14ac:dyDescent="0.2">
      <c r="A2" s="1373"/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  <c r="AJ2" s="600"/>
      <c r="AK2" s="600"/>
      <c r="AL2" s="600"/>
      <c r="AM2" s="600"/>
      <c r="AN2" s="600"/>
      <c r="AO2" s="600"/>
      <c r="AP2" s="600"/>
      <c r="AQ2" s="600"/>
      <c r="AR2" s="600"/>
      <c r="AS2" s="600"/>
      <c r="AT2" s="600"/>
      <c r="AU2" s="600"/>
      <c r="AV2" s="600"/>
      <c r="AW2" s="600"/>
      <c r="AX2" s="600"/>
      <c r="AY2" s="600"/>
      <c r="AZ2" s="600"/>
      <c r="BA2" s="600"/>
      <c r="BB2" s="600"/>
      <c r="BC2" s="600"/>
      <c r="BD2" s="600"/>
      <c r="BE2" s="600"/>
      <c r="BF2" s="600"/>
      <c r="BG2" s="600"/>
      <c r="BH2" s="600"/>
      <c r="BI2" s="600"/>
      <c r="BJ2" s="600"/>
      <c r="BK2" s="600"/>
      <c r="BL2" s="600"/>
      <c r="BM2" s="600"/>
      <c r="BN2" s="600"/>
      <c r="BO2" s="600"/>
      <c r="BP2" s="600"/>
      <c r="BQ2" s="600"/>
      <c r="BR2" s="600"/>
      <c r="BS2" s="600"/>
      <c r="BT2" s="600"/>
      <c r="BU2" s="600"/>
      <c r="BV2" s="600"/>
      <c r="BW2" s="600"/>
      <c r="BX2" s="600"/>
      <c r="BY2" s="600"/>
      <c r="BZ2" s="600"/>
      <c r="CA2" s="600"/>
      <c r="CB2" s="600"/>
      <c r="CC2" s="600"/>
      <c r="CD2" s="600"/>
      <c r="CE2" s="600"/>
      <c r="CF2" s="600"/>
      <c r="CG2" s="600"/>
      <c r="CH2" s="600"/>
      <c r="CI2" s="600"/>
      <c r="CJ2" s="600"/>
      <c r="CK2" s="600"/>
      <c r="CL2" s="600"/>
      <c r="CM2" s="600"/>
      <c r="CN2" s="600"/>
      <c r="CO2" s="600"/>
      <c r="CP2" s="600"/>
      <c r="CQ2" s="600"/>
      <c r="CR2" s="600"/>
      <c r="CS2" s="600"/>
      <c r="CT2" s="600"/>
      <c r="CU2" s="600"/>
      <c r="CV2" s="600"/>
      <c r="CW2" s="600"/>
      <c r="CX2" s="600"/>
      <c r="CY2" s="600"/>
      <c r="CZ2" s="600"/>
      <c r="DA2" s="600"/>
      <c r="DB2" s="600"/>
      <c r="DC2" s="600"/>
      <c r="DD2" s="600"/>
      <c r="DE2" s="600"/>
      <c r="DF2" s="600"/>
      <c r="DG2" s="600"/>
      <c r="DH2" s="600"/>
      <c r="DI2" s="600"/>
      <c r="DJ2" s="600"/>
      <c r="DK2" s="600"/>
      <c r="DL2" s="600"/>
      <c r="DM2" s="600"/>
      <c r="DN2" s="600"/>
      <c r="DO2" s="600"/>
      <c r="DP2" s="600"/>
      <c r="DQ2" s="600"/>
      <c r="DR2" s="600"/>
      <c r="DS2" s="600"/>
      <c r="DT2" s="600"/>
      <c r="DU2" s="600"/>
      <c r="DV2" s="600"/>
      <c r="DW2" s="600"/>
      <c r="DX2" s="600"/>
      <c r="DY2" s="600"/>
      <c r="DZ2" s="600"/>
      <c r="EA2" s="600"/>
      <c r="EB2" s="600"/>
      <c r="EC2" s="600"/>
      <c r="ED2" s="600"/>
      <c r="EE2" s="600"/>
      <c r="EF2" s="600"/>
      <c r="EG2" s="600"/>
      <c r="EH2" s="600"/>
      <c r="EI2" s="600"/>
      <c r="EJ2" s="600"/>
      <c r="EK2" s="600"/>
      <c r="EL2" s="600"/>
      <c r="EM2" s="600"/>
      <c r="EN2" s="600"/>
      <c r="EO2" s="600"/>
      <c r="EP2" s="600"/>
      <c r="EQ2" s="600"/>
      <c r="ER2" s="600"/>
      <c r="ES2" s="600"/>
      <c r="ET2" s="600"/>
      <c r="EU2" s="600"/>
      <c r="EV2" s="600"/>
      <c r="EW2" s="600"/>
      <c r="EX2" s="600"/>
      <c r="EY2" s="600"/>
      <c r="EZ2" s="600"/>
      <c r="FA2" s="600"/>
      <c r="FB2" s="600"/>
      <c r="FC2" s="600"/>
      <c r="FD2" s="600"/>
      <c r="FE2" s="600"/>
      <c r="FF2" s="600"/>
      <c r="FG2" s="600"/>
      <c r="FH2" s="600"/>
      <c r="FI2" s="600"/>
      <c r="FJ2" s="600"/>
      <c r="FK2" s="600"/>
      <c r="FL2" s="600"/>
      <c r="FM2" s="600"/>
      <c r="FN2" s="600"/>
      <c r="FO2" s="600"/>
      <c r="FP2" s="600"/>
      <c r="FQ2" s="600"/>
      <c r="FR2" s="600"/>
      <c r="FS2" s="600"/>
      <c r="FT2" s="600"/>
      <c r="FU2" s="600"/>
      <c r="FV2" s="600"/>
      <c r="FW2" s="600"/>
      <c r="FX2" s="600"/>
      <c r="FY2" s="600"/>
      <c r="FZ2" s="600"/>
      <c r="GA2" s="600"/>
      <c r="GB2" s="600"/>
      <c r="GC2" s="600"/>
      <c r="GD2" s="600"/>
      <c r="GE2" s="600"/>
      <c r="GF2" s="600"/>
      <c r="GG2" s="600"/>
      <c r="GH2" s="600"/>
      <c r="GI2" s="600"/>
      <c r="GJ2" s="600"/>
      <c r="GK2" s="600"/>
      <c r="GL2" s="600"/>
      <c r="GM2" s="600"/>
      <c r="GN2" s="600"/>
      <c r="GO2" s="600"/>
      <c r="GP2" s="600"/>
      <c r="GQ2" s="600"/>
      <c r="GR2" s="600"/>
      <c r="GS2" s="600"/>
      <c r="GT2" s="600"/>
      <c r="GU2" s="600"/>
      <c r="GV2" s="600"/>
      <c r="GW2" s="600"/>
      <c r="GX2" s="600"/>
      <c r="GY2" s="600"/>
      <c r="GZ2" s="600"/>
      <c r="HA2" s="600"/>
      <c r="HB2" s="600"/>
      <c r="HC2" s="600"/>
      <c r="HD2" s="600"/>
      <c r="HE2" s="600"/>
      <c r="HF2" s="600"/>
      <c r="HG2" s="600"/>
      <c r="HH2" s="600"/>
      <c r="HI2" s="600"/>
      <c r="HJ2" s="600"/>
      <c r="HK2" s="600"/>
    </row>
    <row r="3" spans="1:220" ht="20.25" customHeight="1" thickBot="1" x14ac:dyDescent="0.25">
      <c r="A3" s="602"/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N3" s="603"/>
      <c r="O3" s="603"/>
      <c r="P3" s="603"/>
      <c r="Q3" s="605"/>
      <c r="R3" s="605"/>
      <c r="S3" s="603"/>
      <c r="T3" s="603"/>
      <c r="U3" s="603"/>
      <c r="V3" s="603"/>
      <c r="W3" s="606"/>
      <c r="X3" s="606"/>
      <c r="Y3" s="606"/>
      <c r="Z3" s="606"/>
      <c r="AA3" s="1356"/>
      <c r="AB3" s="1356"/>
      <c r="AC3" s="1356"/>
      <c r="AD3" s="1356"/>
      <c r="AE3" s="1356"/>
      <c r="AF3" s="1356"/>
      <c r="AG3" s="1356"/>
      <c r="AH3" s="1356"/>
      <c r="AI3" s="1356"/>
      <c r="AJ3" s="1356"/>
      <c r="AK3" s="1356"/>
      <c r="AL3" s="1356"/>
      <c r="AM3" s="1356"/>
      <c r="AN3" s="1356"/>
      <c r="AO3" s="1356"/>
      <c r="AP3" s="1356"/>
      <c r="AQ3" s="1356"/>
      <c r="AR3" s="1356"/>
      <c r="AS3" s="1356"/>
      <c r="AT3" s="1356"/>
      <c r="AU3" s="607"/>
      <c r="AV3" s="608"/>
      <c r="AW3" s="608"/>
      <c r="AX3" s="608"/>
      <c r="AY3" s="608"/>
      <c r="AZ3" s="608"/>
      <c r="BA3" s="608"/>
      <c r="BB3" s="608"/>
      <c r="BC3" s="608"/>
      <c r="BD3" s="608"/>
      <c r="BE3" s="608"/>
      <c r="BF3" s="608"/>
      <c r="BG3" s="608"/>
      <c r="BH3" s="608"/>
      <c r="BI3" s="608"/>
      <c r="BJ3" s="608"/>
      <c r="BK3" s="608"/>
      <c r="BL3" s="608"/>
      <c r="BM3" s="1356"/>
      <c r="BN3" s="1356"/>
      <c r="BO3" s="1356"/>
      <c r="BP3" s="1356"/>
      <c r="BQ3" s="1356"/>
      <c r="BR3" s="1356"/>
      <c r="BS3" s="1356"/>
      <c r="BT3" s="1356"/>
      <c r="BU3" s="1356"/>
      <c r="BV3" s="1356"/>
      <c r="BW3" s="1356"/>
      <c r="BX3" s="1356"/>
      <c r="BY3" s="1356"/>
      <c r="BZ3" s="1356"/>
      <c r="CA3" s="1356"/>
      <c r="CB3" s="1356"/>
      <c r="CC3" s="1356"/>
      <c r="CD3" s="1356"/>
      <c r="CE3" s="1356"/>
      <c r="CF3" s="1356"/>
      <c r="CG3" s="1356"/>
      <c r="CH3" s="602"/>
      <c r="CI3" s="603"/>
      <c r="CJ3" s="603"/>
      <c r="CK3" s="603"/>
      <c r="CL3" s="605"/>
      <c r="CM3" s="605"/>
      <c r="CN3" s="603"/>
      <c r="CO3" s="603"/>
      <c r="CP3" s="603"/>
      <c r="CQ3" s="603"/>
      <c r="CR3" s="603"/>
      <c r="CS3" s="603"/>
      <c r="CT3" s="603"/>
      <c r="CU3" s="605"/>
      <c r="CV3" s="605"/>
      <c r="CW3" s="603"/>
      <c r="CX3" s="603"/>
      <c r="CY3" s="603"/>
      <c r="CZ3" s="603"/>
      <c r="DA3" s="1356"/>
      <c r="DB3" s="1356"/>
      <c r="DC3" s="1356"/>
      <c r="DD3" s="1356"/>
      <c r="DE3" s="1356"/>
      <c r="DF3" s="1356"/>
      <c r="DG3" s="1356"/>
      <c r="DH3" s="1356"/>
      <c r="DI3" s="1356"/>
      <c r="DJ3" s="1356"/>
      <c r="DK3" s="1356"/>
      <c r="DL3" s="1356"/>
      <c r="DM3" s="1356"/>
      <c r="DN3" s="1356"/>
      <c r="DO3" s="1356"/>
      <c r="DP3" s="1356"/>
      <c r="DQ3" s="1356"/>
      <c r="DR3" s="1356"/>
      <c r="DS3" s="602"/>
      <c r="DT3" s="606"/>
      <c r="DU3" s="606"/>
      <c r="DV3" s="606"/>
      <c r="DW3" s="606"/>
      <c r="DX3" s="606"/>
      <c r="DY3" s="606"/>
      <c r="DZ3" s="606"/>
      <c r="EA3" s="1356"/>
      <c r="EB3" s="1356"/>
      <c r="EC3" s="1356"/>
      <c r="ED3" s="1356"/>
      <c r="EE3" s="1356"/>
      <c r="EF3" s="1356"/>
      <c r="EG3" s="1356"/>
      <c r="EH3" s="1356"/>
      <c r="EI3" s="1356"/>
      <c r="EJ3" s="1356"/>
      <c r="EK3" s="1356"/>
      <c r="EL3" s="1356"/>
      <c r="EM3" s="1356"/>
      <c r="EN3" s="1356"/>
      <c r="EO3" s="1356"/>
      <c r="EP3" s="1356"/>
      <c r="EQ3" s="1356"/>
      <c r="ER3" s="1356"/>
      <c r="ES3" s="1356"/>
      <c r="ET3" s="1356"/>
      <c r="EU3" s="1356"/>
      <c r="EV3" s="1356"/>
      <c r="EW3" s="1356"/>
      <c r="EX3" s="1356"/>
      <c r="EY3" s="1356"/>
      <c r="EZ3" s="1356"/>
      <c r="FA3" s="1356"/>
      <c r="FB3" s="1356"/>
      <c r="FC3" s="1356"/>
      <c r="FD3" s="1356"/>
      <c r="FE3" s="1356"/>
      <c r="FF3" s="1356"/>
      <c r="FG3" s="1356"/>
      <c r="FH3" s="1356"/>
      <c r="FI3" s="1356"/>
      <c r="FJ3" s="1356"/>
      <c r="FK3" s="1356"/>
      <c r="FL3" s="1356"/>
      <c r="FM3" s="609"/>
      <c r="FN3" s="1356"/>
      <c r="FO3" s="1356"/>
      <c r="FP3" s="1356"/>
      <c r="FQ3" s="1356"/>
      <c r="FR3" s="1356"/>
      <c r="FS3" s="1356"/>
      <c r="FT3" s="1356"/>
      <c r="FU3" s="1356"/>
      <c r="FV3" s="1356"/>
      <c r="FW3" s="1356"/>
      <c r="FX3" s="1356"/>
      <c r="FY3" s="1356"/>
      <c r="FZ3" s="1356"/>
      <c r="GA3" s="1356"/>
      <c r="GB3" s="1356"/>
      <c r="GC3" s="1356"/>
      <c r="GD3" s="1356"/>
      <c r="GE3" s="1356"/>
      <c r="GF3" s="1356"/>
      <c r="GG3" s="1356"/>
      <c r="GH3" s="1356"/>
      <c r="GI3" s="1356"/>
      <c r="GJ3" s="1356"/>
      <c r="GK3" s="1356"/>
      <c r="GL3" s="1356"/>
      <c r="GM3" s="1356"/>
      <c r="GN3" s="1356"/>
      <c r="GO3" s="1356"/>
      <c r="GP3" s="1356"/>
      <c r="GQ3" s="1356"/>
      <c r="GR3" s="1356"/>
      <c r="GS3" s="1356"/>
      <c r="GT3" s="1356"/>
      <c r="GU3" s="1356"/>
      <c r="GV3" s="1356"/>
      <c r="GW3" s="1356"/>
      <c r="GX3" s="1356"/>
      <c r="GY3" s="1356"/>
      <c r="GZ3" s="1356"/>
      <c r="HA3" s="1356"/>
      <c r="HB3" s="607"/>
      <c r="HC3" s="610"/>
      <c r="HD3" s="610"/>
      <c r="HE3" s="610"/>
      <c r="HF3" s="610"/>
      <c r="HG3" s="610"/>
      <c r="HH3" s="610"/>
      <c r="HI3" s="610"/>
      <c r="HJ3" s="610"/>
      <c r="HK3" s="610"/>
    </row>
    <row r="4" spans="1:220" ht="43.5" customHeight="1" thickBot="1" x14ac:dyDescent="0.25">
      <c r="A4" s="611"/>
      <c r="B4" s="1357" t="s">
        <v>44</v>
      </c>
      <c r="C4" s="1358"/>
      <c r="D4" s="1358"/>
      <c r="E4" s="1358"/>
      <c r="F4" s="1358"/>
      <c r="G4" s="1358"/>
      <c r="H4" s="1358"/>
      <c r="I4" s="1358"/>
      <c r="J4" s="1358"/>
      <c r="K4" s="1358"/>
      <c r="L4" s="1358"/>
      <c r="M4" s="1359"/>
      <c r="N4" s="1335" t="s">
        <v>139</v>
      </c>
      <c r="O4" s="1315"/>
      <c r="P4" s="1315"/>
      <c r="Q4" s="1315"/>
      <c r="R4" s="1315"/>
      <c r="S4" s="1315"/>
      <c r="T4" s="1315"/>
      <c r="U4" s="1315"/>
      <c r="V4" s="1315"/>
      <c r="W4" s="1363" t="s">
        <v>140</v>
      </c>
      <c r="X4" s="1364"/>
      <c r="Y4" s="1364"/>
      <c r="Z4" s="1363" t="s">
        <v>141</v>
      </c>
      <c r="AA4" s="1364"/>
      <c r="AB4" s="1369"/>
      <c r="AC4" s="1314" t="s">
        <v>142</v>
      </c>
      <c r="AD4" s="1315"/>
      <c r="AE4" s="1315"/>
      <c r="AF4" s="1315"/>
      <c r="AG4" s="1315"/>
      <c r="AH4" s="1315"/>
      <c r="AI4" s="1315"/>
      <c r="AJ4" s="1315"/>
      <c r="AK4" s="1316"/>
      <c r="AL4" s="1314" t="s">
        <v>143</v>
      </c>
      <c r="AM4" s="1336"/>
      <c r="AN4" s="1336"/>
      <c r="AO4" s="1336"/>
      <c r="AP4" s="1336"/>
      <c r="AQ4" s="1336"/>
      <c r="AR4" s="1336"/>
      <c r="AS4" s="1336"/>
      <c r="AT4" s="1337"/>
      <c r="AU4" s="611"/>
      <c r="AV4" s="1335" t="s">
        <v>144</v>
      </c>
      <c r="AW4" s="1336"/>
      <c r="AX4" s="1336"/>
      <c r="AY4" s="1336"/>
      <c r="AZ4" s="1336"/>
      <c r="BA4" s="1336"/>
      <c r="BB4" s="1336"/>
      <c r="BC4" s="1336"/>
      <c r="BD4" s="1336"/>
      <c r="BE4" s="1336"/>
      <c r="BF4" s="1336"/>
      <c r="BG4" s="1336"/>
      <c r="BH4" s="1336"/>
      <c r="BI4" s="1336"/>
      <c r="BJ4" s="1336"/>
      <c r="BK4" s="1336"/>
      <c r="BL4" s="1336"/>
      <c r="BM4" s="1337"/>
      <c r="BN4" s="1335" t="s">
        <v>145</v>
      </c>
      <c r="BO4" s="1315"/>
      <c r="BP4" s="1315"/>
      <c r="BQ4" s="1315"/>
      <c r="BR4" s="1315"/>
      <c r="BS4" s="1315"/>
      <c r="BT4" s="1316"/>
      <c r="BU4" s="1352" t="s">
        <v>146</v>
      </c>
      <c r="BV4" s="1353"/>
      <c r="BW4" s="1353"/>
      <c r="BX4" s="1353"/>
      <c r="BY4" s="1353"/>
      <c r="BZ4" s="1353"/>
      <c r="CA4" s="1354"/>
      <c r="CB4" s="1355" t="s">
        <v>147</v>
      </c>
      <c r="CC4" s="1315"/>
      <c r="CD4" s="1315"/>
      <c r="CE4" s="1315"/>
      <c r="CF4" s="1315"/>
      <c r="CG4" s="1316"/>
      <c r="CH4" s="612"/>
      <c r="CI4" s="1303" t="s">
        <v>148</v>
      </c>
      <c r="CJ4" s="1303"/>
      <c r="CK4" s="1303"/>
      <c r="CL4" s="1303"/>
      <c r="CM4" s="1303"/>
      <c r="CN4" s="1303"/>
      <c r="CO4" s="1303"/>
      <c r="CP4" s="1303"/>
      <c r="CQ4" s="1303"/>
      <c r="CR4" s="1303"/>
      <c r="CS4" s="1303"/>
      <c r="CT4" s="1303"/>
      <c r="CU4" s="1303"/>
      <c r="CV4" s="1303"/>
      <c r="CW4" s="1303"/>
      <c r="CX4" s="1303"/>
      <c r="CY4" s="1303"/>
      <c r="CZ4" s="1304"/>
      <c r="DA4" s="1332" t="s">
        <v>149</v>
      </c>
      <c r="DB4" s="1333"/>
      <c r="DC4" s="1333"/>
      <c r="DD4" s="1333"/>
      <c r="DE4" s="1333"/>
      <c r="DF4" s="1333"/>
      <c r="DG4" s="1333"/>
      <c r="DH4" s="1333"/>
      <c r="DI4" s="1333"/>
      <c r="DJ4" s="1333"/>
      <c r="DK4" s="1333"/>
      <c r="DL4" s="1333"/>
      <c r="DM4" s="1333"/>
      <c r="DN4" s="1333"/>
      <c r="DO4" s="1333"/>
      <c r="DP4" s="1333"/>
      <c r="DQ4" s="1333"/>
      <c r="DR4" s="1334"/>
      <c r="DS4" s="1341"/>
      <c r="DT4" s="1343" t="s">
        <v>150</v>
      </c>
      <c r="DU4" s="1344"/>
      <c r="DV4" s="1344"/>
      <c r="DW4" s="1344"/>
      <c r="DX4" s="1344"/>
      <c r="DY4" s="1344"/>
      <c r="DZ4" s="1344"/>
      <c r="EA4" s="1344"/>
      <c r="EB4" s="1344"/>
      <c r="EC4" s="1344"/>
      <c r="ED4" s="1344"/>
      <c r="EE4" s="1344"/>
      <c r="EF4" s="1344"/>
      <c r="EG4" s="1344"/>
      <c r="EH4" s="1344"/>
      <c r="EI4" s="1344"/>
      <c r="EJ4" s="1344"/>
      <c r="EK4" s="1344"/>
      <c r="EL4" s="1344"/>
      <c r="EM4" s="1344"/>
      <c r="EN4" s="1344"/>
      <c r="EO4" s="1344"/>
      <c r="EP4" s="1344"/>
      <c r="EQ4" s="1344"/>
      <c r="ER4" s="1344"/>
      <c r="ES4" s="1344"/>
      <c r="ET4" s="1344"/>
      <c r="EU4" s="1344"/>
      <c r="EV4" s="1344"/>
      <c r="EW4" s="1344"/>
      <c r="EX4" s="1344"/>
      <c r="EY4" s="1344"/>
      <c r="EZ4" s="1344"/>
      <c r="FA4" s="1344"/>
      <c r="FB4" s="1344"/>
      <c r="FC4" s="1344"/>
      <c r="FD4" s="1344"/>
      <c r="FE4" s="1344"/>
      <c r="FF4" s="1344"/>
      <c r="FG4" s="1344"/>
      <c r="FH4" s="1344"/>
      <c r="FI4" s="1344"/>
      <c r="FJ4" s="1344"/>
      <c r="FK4" s="1344"/>
      <c r="FL4" s="1345"/>
      <c r="FM4" s="613"/>
      <c r="FN4" s="1343" t="s">
        <v>150</v>
      </c>
      <c r="FO4" s="1344"/>
      <c r="FP4" s="1344"/>
      <c r="FQ4" s="1344"/>
      <c r="FR4" s="1344"/>
      <c r="FS4" s="1344"/>
      <c r="FT4" s="1344"/>
      <c r="FU4" s="1344"/>
      <c r="FV4" s="1344"/>
      <c r="FW4" s="1344"/>
      <c r="FX4" s="1344"/>
      <c r="FY4" s="1344"/>
      <c r="FZ4" s="1344"/>
      <c r="GA4" s="1344"/>
      <c r="GB4" s="1344"/>
      <c r="GC4" s="1344"/>
      <c r="GD4" s="1344"/>
      <c r="GE4" s="1345"/>
      <c r="GF4" s="1308" t="s">
        <v>151</v>
      </c>
      <c r="GG4" s="1309"/>
      <c r="GH4" s="1309"/>
      <c r="GI4" s="1309"/>
      <c r="GJ4" s="1309"/>
      <c r="GK4" s="1309"/>
      <c r="GL4" s="1309"/>
      <c r="GM4" s="1309"/>
      <c r="GN4" s="1309"/>
      <c r="GO4" s="1309"/>
      <c r="GP4" s="1309"/>
      <c r="GQ4" s="1308" t="s">
        <v>152</v>
      </c>
      <c r="GR4" s="1309"/>
      <c r="GS4" s="1309"/>
      <c r="GT4" s="1309"/>
      <c r="GU4" s="1309"/>
      <c r="GV4" s="1309"/>
      <c r="GW4" s="1309"/>
      <c r="GX4" s="1309"/>
      <c r="GY4" s="1309"/>
      <c r="GZ4" s="1309"/>
      <c r="HA4" s="1310"/>
      <c r="HB4" s="611"/>
      <c r="HC4" s="1314" t="s">
        <v>153</v>
      </c>
      <c r="HD4" s="1315"/>
      <c r="HE4" s="1315"/>
      <c r="HF4" s="1315"/>
      <c r="HG4" s="1315"/>
      <c r="HH4" s="1315"/>
      <c r="HI4" s="1315"/>
      <c r="HJ4" s="1315"/>
      <c r="HK4" s="1316"/>
    </row>
    <row r="5" spans="1:220" ht="38.25" customHeight="1" thickBot="1" x14ac:dyDescent="0.25">
      <c r="A5" s="614"/>
      <c r="B5" s="1360"/>
      <c r="C5" s="1361"/>
      <c r="D5" s="1361"/>
      <c r="E5" s="1361"/>
      <c r="F5" s="1361"/>
      <c r="G5" s="1361"/>
      <c r="H5" s="1361"/>
      <c r="I5" s="1361"/>
      <c r="J5" s="1361"/>
      <c r="K5" s="1361"/>
      <c r="L5" s="1361"/>
      <c r="M5" s="1362"/>
      <c r="N5" s="1317"/>
      <c r="O5" s="1318"/>
      <c r="P5" s="1318"/>
      <c r="Q5" s="1318"/>
      <c r="R5" s="1318"/>
      <c r="S5" s="1318"/>
      <c r="T5" s="1318"/>
      <c r="U5" s="1318"/>
      <c r="V5" s="1318"/>
      <c r="W5" s="1365"/>
      <c r="X5" s="1366"/>
      <c r="Y5" s="1366"/>
      <c r="Z5" s="1365"/>
      <c r="AA5" s="1366"/>
      <c r="AB5" s="1370"/>
      <c r="AC5" s="1317"/>
      <c r="AD5" s="1318"/>
      <c r="AE5" s="1318"/>
      <c r="AF5" s="1318"/>
      <c r="AG5" s="1318"/>
      <c r="AH5" s="1318"/>
      <c r="AI5" s="1318"/>
      <c r="AJ5" s="1318"/>
      <c r="AK5" s="1319"/>
      <c r="AL5" s="1338"/>
      <c r="AM5" s="1339"/>
      <c r="AN5" s="1339"/>
      <c r="AO5" s="1339"/>
      <c r="AP5" s="1339"/>
      <c r="AQ5" s="1339"/>
      <c r="AR5" s="1339"/>
      <c r="AS5" s="1339"/>
      <c r="AT5" s="1340"/>
      <c r="AU5" s="614"/>
      <c r="AV5" s="1338"/>
      <c r="AW5" s="1339"/>
      <c r="AX5" s="1339"/>
      <c r="AY5" s="1339"/>
      <c r="AZ5" s="1339"/>
      <c r="BA5" s="1339"/>
      <c r="BB5" s="1339"/>
      <c r="BC5" s="1339"/>
      <c r="BD5" s="1339"/>
      <c r="BE5" s="1339"/>
      <c r="BF5" s="1339"/>
      <c r="BG5" s="1339"/>
      <c r="BH5" s="1339"/>
      <c r="BI5" s="1339"/>
      <c r="BJ5" s="1339"/>
      <c r="BK5" s="1339"/>
      <c r="BL5" s="1339"/>
      <c r="BM5" s="1339"/>
      <c r="BN5" s="1349"/>
      <c r="BO5" s="1350"/>
      <c r="BP5" s="1350"/>
      <c r="BQ5" s="1350"/>
      <c r="BR5" s="1350"/>
      <c r="BS5" s="1350"/>
      <c r="BT5" s="1351"/>
      <c r="BU5" s="1320" t="s">
        <v>154</v>
      </c>
      <c r="BV5" s="1323" t="s">
        <v>155</v>
      </c>
      <c r="BW5" s="1323" t="s">
        <v>156</v>
      </c>
      <c r="BX5" s="1323" t="s">
        <v>157</v>
      </c>
      <c r="BY5" s="1323" t="s">
        <v>158</v>
      </c>
      <c r="BZ5" s="1323" t="s">
        <v>159</v>
      </c>
      <c r="CA5" s="1326" t="s">
        <v>160</v>
      </c>
      <c r="CB5" s="1329" t="s">
        <v>161</v>
      </c>
      <c r="CC5" s="1297" t="s">
        <v>162</v>
      </c>
      <c r="CD5" s="1297" t="s">
        <v>163</v>
      </c>
      <c r="CE5" s="1297" t="s">
        <v>164</v>
      </c>
      <c r="CF5" s="1297" t="s">
        <v>165</v>
      </c>
      <c r="CG5" s="1300" t="s">
        <v>166</v>
      </c>
      <c r="CH5" s="614"/>
      <c r="CI5" s="1303"/>
      <c r="CJ5" s="1303"/>
      <c r="CK5" s="1303"/>
      <c r="CL5" s="1303"/>
      <c r="CM5" s="1303"/>
      <c r="CN5" s="1303"/>
      <c r="CO5" s="1303"/>
      <c r="CP5" s="1303"/>
      <c r="CQ5" s="1304"/>
      <c r="CR5" s="1305" t="s">
        <v>167</v>
      </c>
      <c r="CS5" s="1306"/>
      <c r="CT5" s="1306"/>
      <c r="CU5" s="1306"/>
      <c r="CV5" s="1306"/>
      <c r="CW5" s="1306"/>
      <c r="CX5" s="1306"/>
      <c r="CY5" s="1306"/>
      <c r="CZ5" s="1307"/>
      <c r="DA5" s="1305"/>
      <c r="DB5" s="1306"/>
      <c r="DC5" s="1306"/>
      <c r="DD5" s="1306"/>
      <c r="DE5" s="1306"/>
      <c r="DF5" s="1306"/>
      <c r="DG5" s="1306"/>
      <c r="DH5" s="1306"/>
      <c r="DI5" s="1307"/>
      <c r="DJ5" s="1305" t="s">
        <v>167</v>
      </c>
      <c r="DK5" s="1306"/>
      <c r="DL5" s="1306"/>
      <c r="DM5" s="1306"/>
      <c r="DN5" s="1306"/>
      <c r="DO5" s="1306"/>
      <c r="DP5" s="1306"/>
      <c r="DQ5" s="1306"/>
      <c r="DR5" s="1307"/>
      <c r="DS5" s="1342"/>
      <c r="DT5" s="1278" t="s">
        <v>168</v>
      </c>
      <c r="DU5" s="1279"/>
      <c r="DV5" s="1280"/>
      <c r="DW5" s="1278" t="s">
        <v>169</v>
      </c>
      <c r="DX5" s="1348"/>
      <c r="DY5" s="1280"/>
      <c r="DZ5" s="1278" t="s">
        <v>170</v>
      </c>
      <c r="EA5" s="1279"/>
      <c r="EB5" s="1280"/>
      <c r="EC5" s="1278" t="s">
        <v>171</v>
      </c>
      <c r="ED5" s="1279"/>
      <c r="EE5" s="1280"/>
      <c r="EF5" s="1278" t="s">
        <v>172</v>
      </c>
      <c r="EG5" s="1279"/>
      <c r="EH5" s="1280"/>
      <c r="EI5" s="1278" t="s">
        <v>173</v>
      </c>
      <c r="EJ5" s="1279"/>
      <c r="EK5" s="1280"/>
      <c r="EL5" s="1278" t="s">
        <v>174</v>
      </c>
      <c r="EM5" s="1279"/>
      <c r="EN5" s="1280"/>
      <c r="EO5" s="1278" t="s">
        <v>175</v>
      </c>
      <c r="EP5" s="1279"/>
      <c r="EQ5" s="1280"/>
      <c r="ER5" s="1278" t="s">
        <v>176</v>
      </c>
      <c r="ES5" s="1279"/>
      <c r="ET5" s="1280"/>
      <c r="EU5" s="1278" t="s">
        <v>177</v>
      </c>
      <c r="EV5" s="1279"/>
      <c r="EW5" s="1280"/>
      <c r="EX5" s="1278" t="s">
        <v>178</v>
      </c>
      <c r="EY5" s="1279"/>
      <c r="EZ5" s="1280"/>
      <c r="FA5" s="1278" t="s">
        <v>179</v>
      </c>
      <c r="FB5" s="1279"/>
      <c r="FC5" s="1280"/>
      <c r="FD5" s="1278" t="s">
        <v>180</v>
      </c>
      <c r="FE5" s="1279"/>
      <c r="FF5" s="1280"/>
      <c r="FG5" s="1278" t="s">
        <v>181</v>
      </c>
      <c r="FH5" s="1279"/>
      <c r="FI5" s="1280"/>
      <c r="FJ5" s="1284" t="s">
        <v>182</v>
      </c>
      <c r="FK5" s="1279"/>
      <c r="FL5" s="1280"/>
      <c r="FM5" s="614"/>
      <c r="FN5" s="1284" t="s">
        <v>183</v>
      </c>
      <c r="FO5" s="1279"/>
      <c r="FP5" s="1280"/>
      <c r="FQ5" s="1278" t="s">
        <v>184</v>
      </c>
      <c r="FR5" s="1279"/>
      <c r="FS5" s="1280"/>
      <c r="FT5" s="1278" t="s">
        <v>185</v>
      </c>
      <c r="FU5" s="1279"/>
      <c r="FV5" s="1280"/>
      <c r="FW5" s="1278" t="s">
        <v>186</v>
      </c>
      <c r="FX5" s="1279"/>
      <c r="FY5" s="1280"/>
      <c r="FZ5" s="1284" t="s">
        <v>187</v>
      </c>
      <c r="GA5" s="1279"/>
      <c r="GB5" s="1280"/>
      <c r="GC5" s="1278" t="s">
        <v>188</v>
      </c>
      <c r="GD5" s="1279"/>
      <c r="GE5" s="1280"/>
      <c r="GF5" s="1346"/>
      <c r="GG5" s="1347"/>
      <c r="GH5" s="1347"/>
      <c r="GI5" s="1347"/>
      <c r="GJ5" s="1347"/>
      <c r="GK5" s="1347"/>
      <c r="GL5" s="1347"/>
      <c r="GM5" s="1347"/>
      <c r="GN5" s="1347"/>
      <c r="GO5" s="1347"/>
      <c r="GP5" s="1347"/>
      <c r="GQ5" s="1311"/>
      <c r="GR5" s="1312"/>
      <c r="GS5" s="1312"/>
      <c r="GT5" s="1312"/>
      <c r="GU5" s="1312"/>
      <c r="GV5" s="1312"/>
      <c r="GW5" s="1312"/>
      <c r="GX5" s="1312"/>
      <c r="GY5" s="1312"/>
      <c r="GZ5" s="1312"/>
      <c r="HA5" s="1313"/>
      <c r="HB5" s="614"/>
      <c r="HC5" s="1317"/>
      <c r="HD5" s="1318"/>
      <c r="HE5" s="1318"/>
      <c r="HF5" s="1318"/>
      <c r="HG5" s="1318"/>
      <c r="HH5" s="1318"/>
      <c r="HI5" s="1318"/>
      <c r="HJ5" s="1318"/>
      <c r="HK5" s="1319"/>
    </row>
    <row r="6" spans="1:220" ht="33.75" customHeight="1" thickBot="1" x14ac:dyDescent="0.25">
      <c r="A6" s="614"/>
      <c r="B6" s="1285">
        <f t="shared" ref="B6:E6" si="0">N6</f>
        <v>2017</v>
      </c>
      <c r="C6" s="1286"/>
      <c r="D6" s="1287"/>
      <c r="E6" s="1285">
        <f t="shared" si="0"/>
        <v>2016</v>
      </c>
      <c r="F6" s="1286"/>
      <c r="G6" s="1287"/>
      <c r="H6" s="1288" t="s">
        <v>1</v>
      </c>
      <c r="I6" s="1289"/>
      <c r="J6" s="1290"/>
      <c r="K6" s="1291" t="s">
        <v>130</v>
      </c>
      <c r="L6" s="1292"/>
      <c r="M6" s="1293"/>
      <c r="N6" s="1277">
        <v>2017</v>
      </c>
      <c r="O6" s="1266"/>
      <c r="P6" s="1267"/>
      <c r="Q6" s="1277">
        <v>2016</v>
      </c>
      <c r="R6" s="1266"/>
      <c r="S6" s="1267"/>
      <c r="T6" s="1268" t="s">
        <v>1</v>
      </c>
      <c r="U6" s="1269"/>
      <c r="V6" s="1270"/>
      <c r="W6" s="1367"/>
      <c r="X6" s="1368"/>
      <c r="Y6" s="1368"/>
      <c r="Z6" s="1367"/>
      <c r="AA6" s="1368"/>
      <c r="AB6" s="1371"/>
      <c r="AC6" s="1265">
        <f>$B$6</f>
        <v>2017</v>
      </c>
      <c r="AD6" s="1266"/>
      <c r="AE6" s="1267"/>
      <c r="AF6" s="1265">
        <f>$E$6</f>
        <v>2016</v>
      </c>
      <c r="AG6" s="1266"/>
      <c r="AH6" s="1267"/>
      <c r="AI6" s="1268" t="s">
        <v>1</v>
      </c>
      <c r="AJ6" s="1269"/>
      <c r="AK6" s="1270"/>
      <c r="AL6" s="1265">
        <f>$B$6</f>
        <v>2017</v>
      </c>
      <c r="AM6" s="1266"/>
      <c r="AN6" s="1267"/>
      <c r="AO6" s="1265">
        <f>$E$6</f>
        <v>2016</v>
      </c>
      <c r="AP6" s="1266"/>
      <c r="AQ6" s="1267"/>
      <c r="AR6" s="1265" t="s">
        <v>1</v>
      </c>
      <c r="AS6" s="1266"/>
      <c r="AT6" s="1267"/>
      <c r="AU6" s="614"/>
      <c r="AV6" s="1271" t="s">
        <v>189</v>
      </c>
      <c r="AW6" s="1272"/>
      <c r="AX6" s="1273"/>
      <c r="AY6" s="1271" t="s">
        <v>190</v>
      </c>
      <c r="AZ6" s="1272"/>
      <c r="BA6" s="1273"/>
      <c r="BB6" s="1271" t="s">
        <v>191</v>
      </c>
      <c r="BC6" s="1272"/>
      <c r="BD6" s="1273"/>
      <c r="BE6" s="1271" t="s">
        <v>192</v>
      </c>
      <c r="BF6" s="1272"/>
      <c r="BG6" s="1273"/>
      <c r="BH6" s="1271" t="s">
        <v>193</v>
      </c>
      <c r="BI6" s="1272"/>
      <c r="BJ6" s="1273"/>
      <c r="BK6" s="1274" t="s">
        <v>194</v>
      </c>
      <c r="BL6" s="1275"/>
      <c r="BM6" s="1276"/>
      <c r="BN6" s="615" t="s">
        <v>79</v>
      </c>
      <c r="BO6" s="616" t="s">
        <v>80</v>
      </c>
      <c r="BP6" s="616" t="s">
        <v>81</v>
      </c>
      <c r="BQ6" s="616" t="s">
        <v>82</v>
      </c>
      <c r="BR6" s="616" t="s">
        <v>83</v>
      </c>
      <c r="BS6" s="616" t="s">
        <v>84</v>
      </c>
      <c r="BT6" s="616" t="s">
        <v>85</v>
      </c>
      <c r="BU6" s="1321"/>
      <c r="BV6" s="1324"/>
      <c r="BW6" s="1324"/>
      <c r="BX6" s="1324"/>
      <c r="BY6" s="1324"/>
      <c r="BZ6" s="1324"/>
      <c r="CA6" s="1327"/>
      <c r="CB6" s="1330"/>
      <c r="CC6" s="1298"/>
      <c r="CD6" s="1298"/>
      <c r="CE6" s="1298"/>
      <c r="CF6" s="1298"/>
      <c r="CG6" s="1301"/>
      <c r="CH6" s="614"/>
      <c r="CI6" s="1265">
        <f>$B$6</f>
        <v>2017</v>
      </c>
      <c r="CJ6" s="1266"/>
      <c r="CK6" s="1267"/>
      <c r="CL6" s="1265">
        <f>$E$6</f>
        <v>2016</v>
      </c>
      <c r="CM6" s="1266"/>
      <c r="CN6" s="1267"/>
      <c r="CO6" s="1268" t="s">
        <v>1</v>
      </c>
      <c r="CP6" s="1269"/>
      <c r="CQ6" s="1270"/>
      <c r="CR6" s="1265">
        <f>$B$6</f>
        <v>2017</v>
      </c>
      <c r="CS6" s="1266"/>
      <c r="CT6" s="1267"/>
      <c r="CU6" s="1265">
        <f>$E$6</f>
        <v>2016</v>
      </c>
      <c r="CV6" s="1266"/>
      <c r="CW6" s="1267"/>
      <c r="CX6" s="1268" t="s">
        <v>1</v>
      </c>
      <c r="CY6" s="1269"/>
      <c r="CZ6" s="1270"/>
      <c r="DA6" s="1265">
        <f>$B$6</f>
        <v>2017</v>
      </c>
      <c r="DB6" s="1266"/>
      <c r="DC6" s="1267"/>
      <c r="DD6" s="1265">
        <f>$E$6</f>
        <v>2016</v>
      </c>
      <c r="DE6" s="1266"/>
      <c r="DF6" s="1267"/>
      <c r="DG6" s="1268" t="s">
        <v>1</v>
      </c>
      <c r="DH6" s="1269"/>
      <c r="DI6" s="1270"/>
      <c r="DJ6" s="1265">
        <f>$B$6</f>
        <v>2017</v>
      </c>
      <c r="DK6" s="1266"/>
      <c r="DL6" s="1267"/>
      <c r="DM6" s="1266">
        <f>$E$6</f>
        <v>2016</v>
      </c>
      <c r="DN6" s="1266"/>
      <c r="DO6" s="1267"/>
      <c r="DP6" s="1268" t="s">
        <v>1</v>
      </c>
      <c r="DQ6" s="1269"/>
      <c r="DR6" s="1270"/>
      <c r="DS6" s="614"/>
      <c r="DT6" s="1294"/>
      <c r="DU6" s="1295"/>
      <c r="DV6" s="1296"/>
      <c r="DW6" s="1294"/>
      <c r="DX6" s="1295"/>
      <c r="DY6" s="1296"/>
      <c r="DZ6" s="1294"/>
      <c r="EA6" s="1295"/>
      <c r="EB6" s="1296"/>
      <c r="EC6" s="1294"/>
      <c r="ED6" s="1295"/>
      <c r="EE6" s="1296"/>
      <c r="EF6" s="1294"/>
      <c r="EG6" s="1295"/>
      <c r="EH6" s="1296"/>
      <c r="EI6" s="1294"/>
      <c r="EJ6" s="1295"/>
      <c r="EK6" s="1296"/>
      <c r="EL6" s="1294"/>
      <c r="EM6" s="1295"/>
      <c r="EN6" s="1296"/>
      <c r="EO6" s="1294"/>
      <c r="EP6" s="1295"/>
      <c r="EQ6" s="1296"/>
      <c r="ER6" s="1294"/>
      <c r="ES6" s="1295"/>
      <c r="ET6" s="1296"/>
      <c r="EU6" s="1294"/>
      <c r="EV6" s="1295"/>
      <c r="EW6" s="1296"/>
      <c r="EX6" s="1294"/>
      <c r="EY6" s="1295"/>
      <c r="EZ6" s="1296"/>
      <c r="FA6" s="1294"/>
      <c r="FB6" s="1295"/>
      <c r="FC6" s="1296"/>
      <c r="FD6" s="1294"/>
      <c r="FE6" s="1295"/>
      <c r="FF6" s="1296"/>
      <c r="FG6" s="1294"/>
      <c r="FH6" s="1295"/>
      <c r="FI6" s="1296"/>
      <c r="FJ6" s="1294"/>
      <c r="FK6" s="1295"/>
      <c r="FL6" s="1296"/>
      <c r="FM6" s="617"/>
      <c r="FN6" s="1281"/>
      <c r="FO6" s="1282"/>
      <c r="FP6" s="1283"/>
      <c r="FQ6" s="1281"/>
      <c r="FR6" s="1282"/>
      <c r="FS6" s="1283"/>
      <c r="FT6" s="1281"/>
      <c r="FU6" s="1282"/>
      <c r="FV6" s="1283"/>
      <c r="FW6" s="1281"/>
      <c r="FX6" s="1282"/>
      <c r="FY6" s="1283"/>
      <c r="FZ6" s="1281"/>
      <c r="GA6" s="1282"/>
      <c r="GB6" s="1283"/>
      <c r="GC6" s="1281"/>
      <c r="GD6" s="1282"/>
      <c r="GE6" s="1283"/>
      <c r="GF6" s="1257">
        <f>$B$6</f>
        <v>2017</v>
      </c>
      <c r="GG6" s="1258"/>
      <c r="GH6" s="1259"/>
      <c r="GI6" s="1257">
        <f>$E$6</f>
        <v>2016</v>
      </c>
      <c r="GJ6" s="1258"/>
      <c r="GK6" s="1259"/>
      <c r="GL6" s="1260" t="s">
        <v>1</v>
      </c>
      <c r="GM6" s="1261"/>
      <c r="GN6" s="1262"/>
      <c r="GO6" s="1263" t="s">
        <v>195</v>
      </c>
      <c r="GP6" s="1264"/>
      <c r="GQ6" s="1257">
        <f>$B$6</f>
        <v>2017</v>
      </c>
      <c r="GR6" s="1258"/>
      <c r="GS6" s="1259"/>
      <c r="GT6" s="1257">
        <f>$E$6</f>
        <v>2016</v>
      </c>
      <c r="GU6" s="1258"/>
      <c r="GV6" s="1259"/>
      <c r="GW6" s="1260" t="s">
        <v>1</v>
      </c>
      <c r="GX6" s="1261"/>
      <c r="GY6" s="1262"/>
      <c r="GZ6" s="1263" t="s">
        <v>195</v>
      </c>
      <c r="HA6" s="1264"/>
      <c r="HB6" s="618"/>
      <c r="HC6" s="1265">
        <f>$B$6</f>
        <v>2017</v>
      </c>
      <c r="HD6" s="1266"/>
      <c r="HE6" s="1267"/>
      <c r="HF6" s="1265">
        <f>$E$6</f>
        <v>2016</v>
      </c>
      <c r="HG6" s="1266"/>
      <c r="HH6" s="1267"/>
      <c r="HI6" s="1268" t="s">
        <v>1</v>
      </c>
      <c r="HJ6" s="1269"/>
      <c r="HK6" s="1270"/>
    </row>
    <row r="7" spans="1:220" s="662" customFormat="1" ht="25.5" customHeight="1" thickBot="1" x14ac:dyDescent="0.25">
      <c r="A7" s="619"/>
      <c r="B7" s="620" t="s">
        <v>6</v>
      </c>
      <c r="C7" s="621" t="s">
        <v>7</v>
      </c>
      <c r="D7" s="622" t="s">
        <v>8</v>
      </c>
      <c r="E7" s="623" t="s">
        <v>6</v>
      </c>
      <c r="F7" s="621" t="s">
        <v>7</v>
      </c>
      <c r="G7" s="622" t="s">
        <v>8</v>
      </c>
      <c r="H7" s="624"/>
      <c r="I7" s="625"/>
      <c r="J7" s="626"/>
      <c r="K7" s="627">
        <f>YEAR($B$6)</f>
        <v>1905</v>
      </c>
      <c r="L7" s="628">
        <f>YEAR($E$6)</f>
        <v>1905</v>
      </c>
      <c r="M7" s="629" t="s">
        <v>9</v>
      </c>
      <c r="N7" s="630" t="s">
        <v>6</v>
      </c>
      <c r="O7" s="631" t="s">
        <v>7</v>
      </c>
      <c r="P7" s="632" t="s">
        <v>8</v>
      </c>
      <c r="Q7" s="630" t="s">
        <v>6</v>
      </c>
      <c r="R7" s="631" t="s">
        <v>7</v>
      </c>
      <c r="S7" s="632" t="s">
        <v>8</v>
      </c>
      <c r="T7" s="630" t="s">
        <v>6</v>
      </c>
      <c r="U7" s="631" t="s">
        <v>7</v>
      </c>
      <c r="V7" s="632" t="s">
        <v>8</v>
      </c>
      <c r="W7" s="633">
        <f t="shared" ref="W7:X7" si="1">Z7</f>
        <v>2017</v>
      </c>
      <c r="X7" s="634">
        <f t="shared" si="1"/>
        <v>2016</v>
      </c>
      <c r="Y7" s="635" t="s">
        <v>9</v>
      </c>
      <c r="Z7" s="636">
        <f>$N$6</f>
        <v>2017</v>
      </c>
      <c r="AA7" s="637">
        <f>$Q$6</f>
        <v>2016</v>
      </c>
      <c r="AB7" s="638" t="s">
        <v>9</v>
      </c>
      <c r="AC7" s="630" t="s">
        <v>6</v>
      </c>
      <c r="AD7" s="631" t="s">
        <v>7</v>
      </c>
      <c r="AE7" s="632" t="s">
        <v>8</v>
      </c>
      <c r="AF7" s="630" t="s">
        <v>6</v>
      </c>
      <c r="AG7" s="631" t="s">
        <v>7</v>
      </c>
      <c r="AH7" s="632" t="s">
        <v>8</v>
      </c>
      <c r="AI7" s="630" t="s">
        <v>6</v>
      </c>
      <c r="AJ7" s="631" t="s">
        <v>7</v>
      </c>
      <c r="AK7" s="632" t="s">
        <v>8</v>
      </c>
      <c r="AL7" s="630" t="s">
        <v>6</v>
      </c>
      <c r="AM7" s="631" t="s">
        <v>7</v>
      </c>
      <c r="AN7" s="632" t="s">
        <v>8</v>
      </c>
      <c r="AO7" s="630" t="s">
        <v>6</v>
      </c>
      <c r="AP7" s="631" t="s">
        <v>7</v>
      </c>
      <c r="AQ7" s="632" t="s">
        <v>8</v>
      </c>
      <c r="AR7" s="630" t="s">
        <v>6</v>
      </c>
      <c r="AS7" s="631" t="s">
        <v>7</v>
      </c>
      <c r="AT7" s="632" t="s">
        <v>8</v>
      </c>
      <c r="AU7" s="619"/>
      <c r="AV7" s="639">
        <f>$N$6</f>
        <v>2017</v>
      </c>
      <c r="AW7" s="640">
        <f>$Q$6</f>
        <v>2016</v>
      </c>
      <c r="AX7" s="641" t="s">
        <v>43</v>
      </c>
      <c r="AY7" s="639">
        <f>$N$6</f>
        <v>2017</v>
      </c>
      <c r="AZ7" s="640">
        <f>$Q$6</f>
        <v>2016</v>
      </c>
      <c r="BA7" s="641" t="s">
        <v>43</v>
      </c>
      <c r="BB7" s="639">
        <f>$N$6</f>
        <v>2017</v>
      </c>
      <c r="BC7" s="640">
        <f>$Q$6</f>
        <v>2016</v>
      </c>
      <c r="BD7" s="641" t="s">
        <v>43</v>
      </c>
      <c r="BE7" s="639">
        <f>$N$6</f>
        <v>2017</v>
      </c>
      <c r="BF7" s="640">
        <f>$Q$6</f>
        <v>2016</v>
      </c>
      <c r="BG7" s="641" t="s">
        <v>43</v>
      </c>
      <c r="BH7" s="639">
        <f>$N$6</f>
        <v>2017</v>
      </c>
      <c r="BI7" s="640">
        <f>$Q$6</f>
        <v>2016</v>
      </c>
      <c r="BJ7" s="641" t="s">
        <v>43</v>
      </c>
      <c r="BK7" s="639">
        <f>$N$6</f>
        <v>2017</v>
      </c>
      <c r="BL7" s="640">
        <f>$Q$6</f>
        <v>2016</v>
      </c>
      <c r="BM7" s="642" t="s">
        <v>43</v>
      </c>
      <c r="BN7" s="643"/>
      <c r="BO7" s="644"/>
      <c r="BP7" s="644"/>
      <c r="BQ7" s="644"/>
      <c r="BR7" s="644"/>
      <c r="BS7" s="644"/>
      <c r="BT7" s="644"/>
      <c r="BU7" s="1322"/>
      <c r="BV7" s="1325"/>
      <c r="BW7" s="1325"/>
      <c r="BX7" s="1325"/>
      <c r="BY7" s="1325"/>
      <c r="BZ7" s="1325"/>
      <c r="CA7" s="1328"/>
      <c r="CB7" s="1331"/>
      <c r="CC7" s="1299"/>
      <c r="CD7" s="1299"/>
      <c r="CE7" s="1299"/>
      <c r="CF7" s="1299"/>
      <c r="CG7" s="1302"/>
      <c r="CH7" s="645"/>
      <c r="CI7" s="630" t="s">
        <v>6</v>
      </c>
      <c r="CJ7" s="631" t="s">
        <v>7</v>
      </c>
      <c r="CK7" s="632" t="s">
        <v>8</v>
      </c>
      <c r="CL7" s="630" t="s">
        <v>6</v>
      </c>
      <c r="CM7" s="631" t="s">
        <v>7</v>
      </c>
      <c r="CN7" s="632" t="s">
        <v>8</v>
      </c>
      <c r="CO7" s="630" t="s">
        <v>6</v>
      </c>
      <c r="CP7" s="631" t="s">
        <v>7</v>
      </c>
      <c r="CQ7" s="632" t="s">
        <v>8</v>
      </c>
      <c r="CR7" s="630" t="s">
        <v>6</v>
      </c>
      <c r="CS7" s="631" t="s">
        <v>7</v>
      </c>
      <c r="CT7" s="632" t="s">
        <v>8</v>
      </c>
      <c r="CU7" s="630" t="s">
        <v>6</v>
      </c>
      <c r="CV7" s="631" t="s">
        <v>7</v>
      </c>
      <c r="CW7" s="632" t="s">
        <v>8</v>
      </c>
      <c r="CX7" s="630" t="s">
        <v>6</v>
      </c>
      <c r="CY7" s="631" t="s">
        <v>7</v>
      </c>
      <c r="CZ7" s="632" t="s">
        <v>8</v>
      </c>
      <c r="DA7" s="630" t="s">
        <v>6</v>
      </c>
      <c r="DB7" s="631" t="s">
        <v>7</v>
      </c>
      <c r="DC7" s="632" t="s">
        <v>8</v>
      </c>
      <c r="DD7" s="630" t="s">
        <v>6</v>
      </c>
      <c r="DE7" s="631" t="s">
        <v>7</v>
      </c>
      <c r="DF7" s="632" t="s">
        <v>8</v>
      </c>
      <c r="DG7" s="630" t="s">
        <v>6</v>
      </c>
      <c r="DH7" s="631" t="s">
        <v>7</v>
      </c>
      <c r="DI7" s="632" t="s">
        <v>8</v>
      </c>
      <c r="DJ7" s="630" t="s">
        <v>6</v>
      </c>
      <c r="DK7" s="631" t="s">
        <v>7</v>
      </c>
      <c r="DL7" s="632" t="s">
        <v>8</v>
      </c>
      <c r="DM7" s="646" t="s">
        <v>6</v>
      </c>
      <c r="DN7" s="631" t="s">
        <v>7</v>
      </c>
      <c r="DO7" s="632" t="s">
        <v>8</v>
      </c>
      <c r="DP7" s="630" t="s">
        <v>6</v>
      </c>
      <c r="DQ7" s="631" t="s">
        <v>7</v>
      </c>
      <c r="DR7" s="632" t="s">
        <v>8</v>
      </c>
      <c r="DS7" s="647"/>
      <c r="DT7" s="634">
        <f>AV7</f>
        <v>2017</v>
      </c>
      <c r="DU7" s="648">
        <f>AW7</f>
        <v>2016</v>
      </c>
      <c r="DV7" s="649" t="s">
        <v>43</v>
      </c>
      <c r="DW7" s="634">
        <f>AV7</f>
        <v>2017</v>
      </c>
      <c r="DX7" s="648">
        <f>AW7</f>
        <v>2016</v>
      </c>
      <c r="DY7" s="650" t="s">
        <v>43</v>
      </c>
      <c r="DZ7" s="651">
        <f>AV7</f>
        <v>2017</v>
      </c>
      <c r="EA7" s="648">
        <f>AW7</f>
        <v>2016</v>
      </c>
      <c r="EB7" s="649" t="s">
        <v>43</v>
      </c>
      <c r="EC7" s="634">
        <f>AV7</f>
        <v>2017</v>
      </c>
      <c r="ED7" s="648">
        <f>AW7</f>
        <v>2016</v>
      </c>
      <c r="EE7" s="650" t="s">
        <v>43</v>
      </c>
      <c r="EF7" s="634">
        <f>AV7</f>
        <v>2017</v>
      </c>
      <c r="EG7" s="648">
        <f>AW7</f>
        <v>2016</v>
      </c>
      <c r="EH7" s="650" t="s">
        <v>43</v>
      </c>
      <c r="EI7" s="634">
        <f>AV7</f>
        <v>2017</v>
      </c>
      <c r="EJ7" s="648">
        <f>AW7</f>
        <v>2016</v>
      </c>
      <c r="EK7" s="650" t="s">
        <v>43</v>
      </c>
      <c r="EL7" s="634">
        <f t="shared" ref="EL7:EM7" si="2">DT7</f>
        <v>2017</v>
      </c>
      <c r="EM7" s="648">
        <f t="shared" si="2"/>
        <v>2016</v>
      </c>
      <c r="EN7" s="649" t="s">
        <v>43</v>
      </c>
      <c r="EO7" s="634">
        <f t="shared" ref="EO7:EP7" si="3">DT7</f>
        <v>2017</v>
      </c>
      <c r="EP7" s="648">
        <f t="shared" si="3"/>
        <v>2016</v>
      </c>
      <c r="EQ7" s="649" t="s">
        <v>43</v>
      </c>
      <c r="ER7" s="634">
        <f t="shared" ref="ER7:ES7" si="4">DT7</f>
        <v>2017</v>
      </c>
      <c r="ES7" s="648">
        <f t="shared" si="4"/>
        <v>2016</v>
      </c>
      <c r="ET7" s="649" t="s">
        <v>43</v>
      </c>
      <c r="EU7" s="634">
        <f t="shared" ref="EU7:EV7" si="5">DT7</f>
        <v>2017</v>
      </c>
      <c r="EV7" s="648">
        <f t="shared" si="5"/>
        <v>2016</v>
      </c>
      <c r="EW7" s="649" t="s">
        <v>43</v>
      </c>
      <c r="EX7" s="634">
        <f t="shared" ref="EX7:EY7" si="6">DT7</f>
        <v>2017</v>
      </c>
      <c r="EY7" s="648">
        <f t="shared" si="6"/>
        <v>2016</v>
      </c>
      <c r="EZ7" s="649" t="s">
        <v>43</v>
      </c>
      <c r="FA7" s="634">
        <f t="shared" ref="FA7:FB7" si="7">DT7</f>
        <v>2017</v>
      </c>
      <c r="FB7" s="648">
        <f t="shared" si="7"/>
        <v>2016</v>
      </c>
      <c r="FC7" s="649" t="s">
        <v>43</v>
      </c>
      <c r="FD7" s="634">
        <f t="shared" ref="FD7:FE7" si="8">DT7</f>
        <v>2017</v>
      </c>
      <c r="FE7" s="648">
        <f t="shared" si="8"/>
        <v>2016</v>
      </c>
      <c r="FF7" s="649" t="s">
        <v>43</v>
      </c>
      <c r="FG7" s="634">
        <f t="shared" ref="FG7:FH7" si="9">DT7</f>
        <v>2017</v>
      </c>
      <c r="FH7" s="648">
        <f t="shared" si="9"/>
        <v>2016</v>
      </c>
      <c r="FI7" s="649" t="s">
        <v>43</v>
      </c>
      <c r="FJ7" s="634">
        <f t="shared" ref="FJ7:FK7" si="10">DT7</f>
        <v>2017</v>
      </c>
      <c r="FK7" s="648">
        <f t="shared" si="10"/>
        <v>2016</v>
      </c>
      <c r="FL7" s="650" t="s">
        <v>43</v>
      </c>
      <c r="FM7" s="619"/>
      <c r="FN7" s="652">
        <f t="shared" ref="FN7:FO7" si="11">DT7</f>
        <v>2017</v>
      </c>
      <c r="FO7" s="653">
        <f t="shared" si="11"/>
        <v>2016</v>
      </c>
      <c r="FP7" s="654" t="s">
        <v>43</v>
      </c>
      <c r="FQ7" s="652">
        <f t="shared" ref="FQ7:FR7" si="12">DT7</f>
        <v>2017</v>
      </c>
      <c r="FR7" s="653">
        <f t="shared" si="12"/>
        <v>2016</v>
      </c>
      <c r="FS7" s="654" t="s">
        <v>43</v>
      </c>
      <c r="FT7" s="652">
        <f t="shared" ref="FT7:FU7" si="13">DT7</f>
        <v>2017</v>
      </c>
      <c r="FU7" s="653">
        <f t="shared" si="13"/>
        <v>2016</v>
      </c>
      <c r="FV7" s="654" t="s">
        <v>43</v>
      </c>
      <c r="FW7" s="652">
        <f t="shared" ref="FW7:FX7" si="14">DT7</f>
        <v>2017</v>
      </c>
      <c r="FX7" s="653">
        <f t="shared" si="14"/>
        <v>2016</v>
      </c>
      <c r="FY7" s="654" t="s">
        <v>43</v>
      </c>
      <c r="FZ7" s="652">
        <f t="shared" ref="FZ7:GA7" si="15">DT7</f>
        <v>2017</v>
      </c>
      <c r="GA7" s="653">
        <f t="shared" si="15"/>
        <v>2016</v>
      </c>
      <c r="GB7" s="654" t="s">
        <v>43</v>
      </c>
      <c r="GC7" s="652">
        <f t="shared" ref="GC7:GD7" si="16">DT7</f>
        <v>2017</v>
      </c>
      <c r="GD7" s="653">
        <f t="shared" si="16"/>
        <v>2016</v>
      </c>
      <c r="GE7" s="654" t="s">
        <v>43</v>
      </c>
      <c r="GF7" s="655" t="s">
        <v>6</v>
      </c>
      <c r="GG7" s="656" t="s">
        <v>7</v>
      </c>
      <c r="GH7" s="657" t="s">
        <v>8</v>
      </c>
      <c r="GI7" s="655" t="s">
        <v>6</v>
      </c>
      <c r="GJ7" s="656" t="s">
        <v>7</v>
      </c>
      <c r="GK7" s="657" t="s">
        <v>8</v>
      </c>
      <c r="GL7" s="655" t="s">
        <v>6</v>
      </c>
      <c r="GM7" s="656" t="s">
        <v>7</v>
      </c>
      <c r="GN7" s="657" t="s">
        <v>8</v>
      </c>
      <c r="GO7" s="658">
        <f>AV7</f>
        <v>2017</v>
      </c>
      <c r="GP7" s="659">
        <f>AW7</f>
        <v>2016</v>
      </c>
      <c r="GQ7" s="655" t="s">
        <v>6</v>
      </c>
      <c r="GR7" s="656" t="s">
        <v>7</v>
      </c>
      <c r="GS7" s="657" t="s">
        <v>8</v>
      </c>
      <c r="GT7" s="655" t="s">
        <v>6</v>
      </c>
      <c r="GU7" s="656" t="s">
        <v>7</v>
      </c>
      <c r="GV7" s="657" t="s">
        <v>8</v>
      </c>
      <c r="GW7" s="655" t="s">
        <v>6</v>
      </c>
      <c r="GX7" s="656" t="s">
        <v>7</v>
      </c>
      <c r="GY7" s="657" t="s">
        <v>8</v>
      </c>
      <c r="GZ7" s="658">
        <f>AV7</f>
        <v>2017</v>
      </c>
      <c r="HA7" s="660">
        <f>AW7</f>
        <v>2016</v>
      </c>
      <c r="HB7" s="661"/>
      <c r="HC7" s="630" t="s">
        <v>6</v>
      </c>
      <c r="HD7" s="631" t="s">
        <v>7</v>
      </c>
      <c r="HE7" s="632" t="s">
        <v>8</v>
      </c>
      <c r="HF7" s="630" t="s">
        <v>6</v>
      </c>
      <c r="HG7" s="631" t="s">
        <v>7</v>
      </c>
      <c r="HH7" s="632" t="s">
        <v>8</v>
      </c>
      <c r="HI7" s="630" t="s">
        <v>6</v>
      </c>
      <c r="HJ7" s="631" t="s">
        <v>7</v>
      </c>
      <c r="HK7" s="632" t="s">
        <v>8</v>
      </c>
    </row>
    <row r="8" spans="1:220" s="667" customFormat="1" ht="30" customHeight="1" thickBot="1" x14ac:dyDescent="0.25">
      <c r="A8" s="668" t="s">
        <v>10</v>
      </c>
      <c r="B8" s="669">
        <f t="shared" ref="B8:G8" si="17">SUM(B9:B12)</f>
        <v>722</v>
      </c>
      <c r="C8" s="670">
        <f t="shared" si="17"/>
        <v>14</v>
      </c>
      <c r="D8" s="671">
        <f t="shared" si="17"/>
        <v>886</v>
      </c>
      <c r="E8" s="672">
        <f t="shared" si="17"/>
        <v>758</v>
      </c>
      <c r="F8" s="670">
        <f t="shared" si="17"/>
        <v>14</v>
      </c>
      <c r="G8" s="673">
        <f t="shared" si="17"/>
        <v>990</v>
      </c>
      <c r="H8" s="674">
        <f t="shared" ref="H8:J12" si="18">IF(E8=0,B8,((B8*100/E8)-100)/100)</f>
        <v>-4.7493403693931381E-2</v>
      </c>
      <c r="I8" s="675">
        <f t="shared" si="18"/>
        <v>0</v>
      </c>
      <c r="J8" s="676">
        <f t="shared" si="18"/>
        <v>-0.10505050505050505</v>
      </c>
      <c r="K8" s="677">
        <f t="shared" ref="K8:K12" si="19">IF(C8+D8=0,0,C8/(C8+D8))</f>
        <v>1.5555555555555555E-2</v>
      </c>
      <c r="L8" s="678">
        <f t="shared" ref="L8:L12" si="20">IF(F8+G8=0,0,F8/(F8+G8))</f>
        <v>1.3944223107569721E-2</v>
      </c>
      <c r="M8" s="679">
        <f t="shared" ref="M8:M12" si="21">K8-L8</f>
        <v>1.6113324479858342E-3</v>
      </c>
      <c r="N8" s="680">
        <f t="shared" ref="N8:S8" si="22">SUM(N9:N12)</f>
        <v>650</v>
      </c>
      <c r="O8" s="681">
        <f t="shared" si="22"/>
        <v>13</v>
      </c>
      <c r="P8" s="682">
        <f t="shared" si="22"/>
        <v>807</v>
      </c>
      <c r="Q8" s="680">
        <f t="shared" si="22"/>
        <v>676</v>
      </c>
      <c r="R8" s="681">
        <f t="shared" si="22"/>
        <v>8</v>
      </c>
      <c r="S8" s="682">
        <f t="shared" si="22"/>
        <v>909</v>
      </c>
      <c r="T8" s="683">
        <f t="shared" ref="T8:V12" si="23">IF(Q8=0,N8,((N8*100/Q8)-100)/100)</f>
        <v>-3.8461538461538394E-2</v>
      </c>
      <c r="U8" s="684">
        <f t="shared" si="23"/>
        <v>0.625</v>
      </c>
      <c r="V8" s="685">
        <f t="shared" si="23"/>
        <v>-0.1122112211221122</v>
      </c>
      <c r="W8" s="686">
        <f t="shared" ref="W8:W12" si="24">IF(B8=0,0,N8/B8)</f>
        <v>0.90027700831024926</v>
      </c>
      <c r="X8" s="687">
        <f t="shared" ref="X8:X12" si="25">IF(E8=0,0,Q8/E8)</f>
        <v>0.89182058047493407</v>
      </c>
      <c r="Y8" s="688">
        <f t="shared" ref="Y8:Y12" si="26">W8-X8</f>
        <v>8.4564278353151945E-3</v>
      </c>
      <c r="Z8" s="689">
        <f t="shared" ref="Z8:Z12" si="27">IF(O8+P8=0,0,O8/(O8+P8)*100)</f>
        <v>1.5853658536585367</v>
      </c>
      <c r="AA8" s="690">
        <f t="shared" ref="AA8:AA12" si="28">IF(R8+S8=0,0,R8/(R8+S8)*100)</f>
        <v>0.87241003271537632</v>
      </c>
      <c r="AB8" s="691">
        <f t="shared" ref="AB8:AB12" si="29">Z8-AA8</f>
        <v>0.71295582094316035</v>
      </c>
      <c r="AC8" s="692">
        <f t="shared" ref="AC8:AH8" si="30">SUM(AC9:AC12)</f>
        <v>41</v>
      </c>
      <c r="AD8" s="693">
        <f t="shared" si="30"/>
        <v>3</v>
      </c>
      <c r="AE8" s="694">
        <f t="shared" si="30"/>
        <v>62</v>
      </c>
      <c r="AF8" s="692">
        <f t="shared" si="30"/>
        <v>50</v>
      </c>
      <c r="AG8" s="693">
        <f t="shared" si="30"/>
        <v>4</v>
      </c>
      <c r="AH8" s="694">
        <f t="shared" si="30"/>
        <v>75</v>
      </c>
      <c r="AI8" s="695">
        <f t="shared" ref="AI8:AK12" si="31">IF(AF8=0,AC8,((AC8*100/AF8)-100)/100)</f>
        <v>-0.18</v>
      </c>
      <c r="AJ8" s="696">
        <f t="shared" si="31"/>
        <v>-0.25</v>
      </c>
      <c r="AK8" s="697">
        <f t="shared" si="31"/>
        <v>-0.17333333333333328</v>
      </c>
      <c r="AL8" s="692">
        <f t="shared" ref="AL8:AQ8" si="32">SUM(AL9:AL12)</f>
        <v>15</v>
      </c>
      <c r="AM8" s="693">
        <f t="shared" si="32"/>
        <v>0</v>
      </c>
      <c r="AN8" s="694">
        <f t="shared" si="32"/>
        <v>17</v>
      </c>
      <c r="AO8" s="692">
        <f t="shared" si="32"/>
        <v>27</v>
      </c>
      <c r="AP8" s="693">
        <f t="shared" si="32"/>
        <v>0</v>
      </c>
      <c r="AQ8" s="694">
        <f t="shared" si="32"/>
        <v>42</v>
      </c>
      <c r="AR8" s="698">
        <f t="shared" ref="AR8:AT12" si="33">IF(AO8=0,AL8,((AL8*100/AO8)-100)/100)</f>
        <v>-0.44444444444444442</v>
      </c>
      <c r="AS8" s="696">
        <f t="shared" si="33"/>
        <v>0</v>
      </c>
      <c r="AT8" s="699">
        <f t="shared" si="33"/>
        <v>-0.59523809523809523</v>
      </c>
      <c r="AU8" s="668" t="s">
        <v>10</v>
      </c>
      <c r="AV8" s="700">
        <f>SUM(AV9:AV12)</f>
        <v>53</v>
      </c>
      <c r="AW8" s="701">
        <f>SUM(AW9:AW12)</f>
        <v>74</v>
      </c>
      <c r="AX8" s="702">
        <f t="shared" ref="AX8:AX12" si="34">IF(AW8=0,AV8,AV8/AW8-100%)</f>
        <v>-0.28378378378378377</v>
      </c>
      <c r="AY8" s="700">
        <f>SUM(AY9:AY12)</f>
        <v>23</v>
      </c>
      <c r="AZ8" s="701">
        <f>SUM(AZ9:AZ12)</f>
        <v>18</v>
      </c>
      <c r="BA8" s="702">
        <f t="shared" ref="BA8:BA12" si="35">IF(AZ8=0,AY8,AY8/AZ8-100%)</f>
        <v>0.27777777777777768</v>
      </c>
      <c r="BB8" s="700">
        <f>SUM(BB9:BB12)</f>
        <v>21</v>
      </c>
      <c r="BC8" s="701">
        <f>SUM(BC9:BC12)</f>
        <v>37</v>
      </c>
      <c r="BD8" s="702">
        <f t="shared" ref="BD8:BD12" si="36">IF(BC8=0,BB8,BB8/BC8-100%)</f>
        <v>-0.43243243243243246</v>
      </c>
      <c r="BE8" s="700">
        <f>SUM(BE9:BE12)</f>
        <v>34</v>
      </c>
      <c r="BF8" s="701">
        <f>SUM(BF9:BF12)</f>
        <v>25</v>
      </c>
      <c r="BG8" s="702">
        <f t="shared" ref="BG8:BG12" si="37">IF(BF8=0,BE8,BE8/BF8-100%)</f>
        <v>0.3600000000000001</v>
      </c>
      <c r="BH8" s="700">
        <f>SUM(BH9:BH12)</f>
        <v>149</v>
      </c>
      <c r="BI8" s="701">
        <f>SUM(BI9:BI12)</f>
        <v>151</v>
      </c>
      <c r="BJ8" s="702">
        <f t="shared" ref="BJ8:BJ12" si="38">IF(BI8=0,BH8,BH8/BI8-100%)</f>
        <v>-1.3245033112582738E-2</v>
      </c>
      <c r="BK8" s="700">
        <f t="shared" ref="BK8:CG8" si="39">SUM(BK9:BK12)</f>
        <v>340</v>
      </c>
      <c r="BL8" s="701">
        <f t="shared" si="39"/>
        <v>349</v>
      </c>
      <c r="BM8" s="702">
        <f t="shared" ref="BM8:BM12" si="40">IF(BL8=0,BK8,BK8/BL8-100%)</f>
        <v>-2.5787965616045794E-2</v>
      </c>
      <c r="BN8" s="700">
        <f t="shared" ref="BN8:BT8" si="41">SUM(BN9:BN12)</f>
        <v>106</v>
      </c>
      <c r="BO8" s="701">
        <f t="shared" si="41"/>
        <v>99</v>
      </c>
      <c r="BP8" s="701">
        <f t="shared" si="41"/>
        <v>90</v>
      </c>
      <c r="BQ8" s="701">
        <f t="shared" si="41"/>
        <v>100</v>
      </c>
      <c r="BR8" s="701">
        <f t="shared" si="41"/>
        <v>95</v>
      </c>
      <c r="BS8" s="701">
        <f t="shared" si="41"/>
        <v>86</v>
      </c>
      <c r="BT8" s="703">
        <f t="shared" si="41"/>
        <v>74</v>
      </c>
      <c r="BU8" s="700">
        <f t="shared" si="39"/>
        <v>6</v>
      </c>
      <c r="BV8" s="701">
        <f t="shared" si="39"/>
        <v>38</v>
      </c>
      <c r="BW8" s="701">
        <f t="shared" si="39"/>
        <v>104</v>
      </c>
      <c r="BX8" s="701">
        <f t="shared" si="39"/>
        <v>195</v>
      </c>
      <c r="BY8" s="701">
        <f t="shared" si="39"/>
        <v>177</v>
      </c>
      <c r="BZ8" s="701">
        <f t="shared" si="39"/>
        <v>137</v>
      </c>
      <c r="CA8" s="703">
        <f t="shared" si="39"/>
        <v>9</v>
      </c>
      <c r="CB8" s="700">
        <f t="shared" si="39"/>
        <v>246</v>
      </c>
      <c r="CC8" s="701">
        <f t="shared" si="39"/>
        <v>105</v>
      </c>
      <c r="CD8" s="701">
        <f t="shared" si="39"/>
        <v>10</v>
      </c>
      <c r="CE8" s="701">
        <f t="shared" si="39"/>
        <v>239</v>
      </c>
      <c r="CF8" s="701">
        <f t="shared" si="39"/>
        <v>11</v>
      </c>
      <c r="CG8" s="703">
        <f t="shared" si="39"/>
        <v>22</v>
      </c>
      <c r="CH8" s="704" t="s">
        <v>10</v>
      </c>
      <c r="CI8" s="705">
        <f>SUM(CI9:CI12)</f>
        <v>83</v>
      </c>
      <c r="CJ8" s="693">
        <f t="shared" ref="CJ8:CN8" si="42">SUM(CJ9:CJ12)</f>
        <v>1</v>
      </c>
      <c r="CK8" s="694">
        <f t="shared" si="42"/>
        <v>116</v>
      </c>
      <c r="CL8" s="692">
        <f t="shared" si="42"/>
        <v>71</v>
      </c>
      <c r="CM8" s="693">
        <f t="shared" si="42"/>
        <v>1</v>
      </c>
      <c r="CN8" s="694">
        <f t="shared" si="42"/>
        <v>99</v>
      </c>
      <c r="CO8" s="706">
        <f t="shared" ref="CO8:CQ12" si="43">IF(CL8=0,CI8,((CI8*100/CL8)-100)/100)</f>
        <v>0.16901408450704225</v>
      </c>
      <c r="CP8" s="707">
        <f t="shared" si="43"/>
        <v>0</v>
      </c>
      <c r="CQ8" s="708">
        <f t="shared" si="43"/>
        <v>0.17171717171717177</v>
      </c>
      <c r="CR8" s="692">
        <f t="shared" ref="CR8:CW8" si="44">SUM(CR9:CR12)</f>
        <v>2</v>
      </c>
      <c r="CS8" s="693">
        <f t="shared" si="44"/>
        <v>0</v>
      </c>
      <c r="CT8" s="694">
        <f t="shared" si="44"/>
        <v>4</v>
      </c>
      <c r="CU8" s="692">
        <f t="shared" si="44"/>
        <v>1</v>
      </c>
      <c r="CV8" s="693">
        <f t="shared" si="44"/>
        <v>0</v>
      </c>
      <c r="CW8" s="694">
        <f t="shared" si="44"/>
        <v>1</v>
      </c>
      <c r="CX8" s="706">
        <f t="shared" ref="CX8:CZ12" si="45">IF(CU8=0,CR8,((CR8*100/CU8)-100)/100)</f>
        <v>1</v>
      </c>
      <c r="CY8" s="707">
        <f t="shared" si="45"/>
        <v>0</v>
      </c>
      <c r="CZ8" s="708">
        <f t="shared" si="45"/>
        <v>3</v>
      </c>
      <c r="DA8" s="692">
        <f t="shared" ref="DA8:DF8" si="46">SUM(DA9:DA12)</f>
        <v>525</v>
      </c>
      <c r="DB8" s="693">
        <f t="shared" si="46"/>
        <v>12</v>
      </c>
      <c r="DC8" s="694">
        <f t="shared" si="46"/>
        <v>660</v>
      </c>
      <c r="DD8" s="692">
        <f t="shared" si="46"/>
        <v>578</v>
      </c>
      <c r="DE8" s="693">
        <f t="shared" si="46"/>
        <v>7</v>
      </c>
      <c r="DF8" s="694">
        <f t="shared" si="46"/>
        <v>798</v>
      </c>
      <c r="DG8" s="706">
        <f t="shared" ref="DG8:DI12" si="47">IF(DD8=0,DA8,((DA8*100/DD8)-100)/100)</f>
        <v>-9.1695501730103782E-2</v>
      </c>
      <c r="DH8" s="707">
        <f t="shared" si="47"/>
        <v>0.71428571428571419</v>
      </c>
      <c r="DI8" s="708">
        <f t="shared" si="47"/>
        <v>-0.17293233082706763</v>
      </c>
      <c r="DJ8" s="692">
        <f t="shared" ref="DJ8:DO8" si="48">SUM(DJ9:DJ12)</f>
        <v>38</v>
      </c>
      <c r="DK8" s="693">
        <f t="shared" si="48"/>
        <v>3</v>
      </c>
      <c r="DL8" s="694">
        <f t="shared" si="48"/>
        <v>57</v>
      </c>
      <c r="DM8" s="709">
        <f t="shared" si="48"/>
        <v>49</v>
      </c>
      <c r="DN8" s="710">
        <f t="shared" si="48"/>
        <v>4</v>
      </c>
      <c r="DO8" s="711">
        <f t="shared" si="48"/>
        <v>74</v>
      </c>
      <c r="DP8" s="706">
        <f t="shared" ref="DP8:DR12" si="49">IF(DM8=0,DJ8,((DJ8*100/DM8)-100)/100)</f>
        <v>-0.22448979591836732</v>
      </c>
      <c r="DQ8" s="707">
        <f t="shared" si="49"/>
        <v>-0.25</v>
      </c>
      <c r="DR8" s="708">
        <f t="shared" si="49"/>
        <v>-0.22972972972972969</v>
      </c>
      <c r="DS8" s="668" t="s">
        <v>10</v>
      </c>
      <c r="DT8" s="700">
        <f>SUM(DT9:DT12)</f>
        <v>3</v>
      </c>
      <c r="DU8" s="701">
        <f>SUM(DU9:DU12)</f>
        <v>6</v>
      </c>
      <c r="DV8" s="712">
        <f t="shared" ref="DV8:DV12" si="50">IF(DU8=0,DT8,DT8/DU8-100%)</f>
        <v>-0.5</v>
      </c>
      <c r="DW8" s="700">
        <f>SUM(DW9:DW12)</f>
        <v>36</v>
      </c>
      <c r="DX8" s="701">
        <f>SUM(DX9:DX12)</f>
        <v>41</v>
      </c>
      <c r="DY8" s="712">
        <f t="shared" ref="DY8:DY12" si="51">IF(DX8=0,DW8,DW8/DX8-100%)</f>
        <v>-0.12195121951219512</v>
      </c>
      <c r="DZ8" s="700">
        <f>SUM(DZ9:DZ12)</f>
        <v>0</v>
      </c>
      <c r="EA8" s="701">
        <f>SUM(EA9:EA12)</f>
        <v>0</v>
      </c>
      <c r="EB8" s="712">
        <f t="shared" ref="EB8:EB12" si="52">IF(EA8=0,DZ8,DZ8/EA8-100%)</f>
        <v>0</v>
      </c>
      <c r="EC8" s="700">
        <f>SUM(EC9:EC12)</f>
        <v>21</v>
      </c>
      <c r="ED8" s="701">
        <f>SUM(ED9:ED12)</f>
        <v>16</v>
      </c>
      <c r="EE8" s="712">
        <f t="shared" ref="EE8:EE12" si="53">IF(ED8=0,EC8,EC8/ED8-100%)</f>
        <v>0.3125</v>
      </c>
      <c r="EF8" s="700">
        <f>SUM(EF9:EF12)</f>
        <v>32</v>
      </c>
      <c r="EG8" s="701">
        <f>SUM(EG9:EG12)</f>
        <v>33</v>
      </c>
      <c r="EH8" s="712">
        <f t="shared" ref="EH8:EH12" si="54">IF(EG8=0,EF8,EF8/EG8-100%)</f>
        <v>-3.0303030303030276E-2</v>
      </c>
      <c r="EI8" s="669">
        <f>SUM(EI9:EI12)</f>
        <v>122</v>
      </c>
      <c r="EJ8" s="670">
        <f>SUM(EJ9:EJ12)</f>
        <v>156</v>
      </c>
      <c r="EK8" s="712">
        <f t="shared" ref="EK8:EK12" si="55">IF(EJ8=0,EI8,EI8/EJ8-100%)</f>
        <v>-0.21794871794871795</v>
      </c>
      <c r="EL8" s="700">
        <f>SUM(EL9:EL12)</f>
        <v>63</v>
      </c>
      <c r="EM8" s="701">
        <f>SUM(EM9:EM12)</f>
        <v>80</v>
      </c>
      <c r="EN8" s="712">
        <f t="shared" ref="EN8:EN12" si="56">IF(EM8=0,EL8,EL8/EM8-100%)</f>
        <v>-0.21250000000000002</v>
      </c>
      <c r="EO8" s="700">
        <f>SUM(EO9:EO12)</f>
        <v>3</v>
      </c>
      <c r="EP8" s="701">
        <f>SUM(EP9:EP12)</f>
        <v>2</v>
      </c>
      <c r="EQ8" s="712">
        <f t="shared" ref="EQ8:EQ12" si="57">IF(EP8=0,EO8,EO8/EP8-100%)</f>
        <v>0.5</v>
      </c>
      <c r="ER8" s="700">
        <f>SUM(ER9:ER12)</f>
        <v>12</v>
      </c>
      <c r="ES8" s="701">
        <f>SUM(ES9:ES12)</f>
        <v>13</v>
      </c>
      <c r="ET8" s="712">
        <f t="shared" ref="ET8:ET12" si="58">IF(ES8=0,ER8,ER8/ES8-100%)</f>
        <v>-7.6923076923076872E-2</v>
      </c>
      <c r="EU8" s="700">
        <f>SUM(EU9:EU12)</f>
        <v>105</v>
      </c>
      <c r="EV8" s="701">
        <f>SUM(EV9:EV12)</f>
        <v>90</v>
      </c>
      <c r="EW8" s="712">
        <f t="shared" ref="EW8:EW12" si="59">IF(EV8=0,EU8,EU8/EV8-100%)</f>
        <v>0.16666666666666674</v>
      </c>
      <c r="EX8" s="700">
        <f>SUM(EX9:EX12)</f>
        <v>0</v>
      </c>
      <c r="EY8" s="701">
        <f>SUM(EY9:EY12)</f>
        <v>0</v>
      </c>
      <c r="EZ8" s="712">
        <f t="shared" ref="EZ8:EZ12" si="60">IF(EY8=0,EX8,EX8/EY8-100%)</f>
        <v>0</v>
      </c>
      <c r="FA8" s="700">
        <f>SUM(FA9:FA12)</f>
        <v>27</v>
      </c>
      <c r="FB8" s="701">
        <f>SUM(FB9:FB12)</f>
        <v>25</v>
      </c>
      <c r="FC8" s="712">
        <f t="shared" ref="FC8:FC12" si="61">IF(FB8=0,FA8,FA8/FB8-100%)</f>
        <v>8.0000000000000071E-2</v>
      </c>
      <c r="FD8" s="700">
        <f>SUM(FD9:FD12)</f>
        <v>11</v>
      </c>
      <c r="FE8" s="701">
        <f>SUM(FE9:FE12)</f>
        <v>17</v>
      </c>
      <c r="FF8" s="712">
        <f t="shared" ref="FF8:FF12" si="62">IF(FE8=0,FD8,FD8/FE8-100%)</f>
        <v>-0.3529411764705882</v>
      </c>
      <c r="FG8" s="700">
        <f>SUM(FG9:FG12)</f>
        <v>67</v>
      </c>
      <c r="FH8" s="701">
        <f>SUM(FH9:FH12)</f>
        <v>46</v>
      </c>
      <c r="FI8" s="712">
        <f t="shared" ref="FI8:FI12" si="63">IF(FH8=0,FG8,FG8/FH8-100%)</f>
        <v>0.45652173913043481</v>
      </c>
      <c r="FJ8" s="700">
        <f>SUM(FJ9:FJ12)</f>
        <v>6</v>
      </c>
      <c r="FK8" s="701">
        <f>SUM(FK9:FK12)</f>
        <v>12</v>
      </c>
      <c r="FL8" s="712">
        <f t="shared" ref="FL8:FL12" si="64">IF(FK8=0,FJ8,FJ8/FK8-100%)</f>
        <v>-0.5</v>
      </c>
      <c r="FM8" s="668" t="s">
        <v>10</v>
      </c>
      <c r="FN8" s="700">
        <f>SUM(FN9:FN12)</f>
        <v>6</v>
      </c>
      <c r="FO8" s="701">
        <f>SUM(FO9:FO12)</f>
        <v>7</v>
      </c>
      <c r="FP8" s="712">
        <f t="shared" ref="FP8:FP12" si="65">IF(FO8=0,FN8,FN8/FO8-100%)</f>
        <v>-0.1428571428571429</v>
      </c>
      <c r="FQ8" s="700">
        <f>SUM(FQ9:FQ12)</f>
        <v>4</v>
      </c>
      <c r="FR8" s="701">
        <f>SUM(FR9:FR12)</f>
        <v>6</v>
      </c>
      <c r="FS8" s="712">
        <f t="shared" ref="FS8:FS12" si="66">IF(FR8=0,FQ8,FQ8/FR8-100%)</f>
        <v>-0.33333333333333337</v>
      </c>
      <c r="FT8" s="700">
        <f>SUM(FT9:FT12)</f>
        <v>3</v>
      </c>
      <c r="FU8" s="701">
        <f>SUM(FU9:FU12)</f>
        <v>5</v>
      </c>
      <c r="FV8" s="712">
        <f t="shared" ref="FV8:FV12" si="67">IF(FU8=0,FT8,FT8/FU8-100%)</f>
        <v>-0.4</v>
      </c>
      <c r="FW8" s="700">
        <f>SUM(FW9:FW12)</f>
        <v>3</v>
      </c>
      <c r="FX8" s="701">
        <f>SUM(FX9:FX12)</f>
        <v>5</v>
      </c>
      <c r="FY8" s="712">
        <f t="shared" ref="FY8:FY12" si="68">IF(FX8=0,FW8,FW8/FX8-100%)</f>
        <v>-0.4</v>
      </c>
      <c r="FZ8" s="700">
        <f>SUM(FZ9:FZ12)</f>
        <v>28</v>
      </c>
      <c r="GA8" s="701">
        <f>SUM(GA9:GA12)</f>
        <v>25</v>
      </c>
      <c r="GB8" s="712">
        <f t="shared" ref="GB8:GB12" si="69">IF(GA8=0,FZ8,FZ8/GA8-100%)</f>
        <v>0.12000000000000011</v>
      </c>
      <c r="GC8" s="700">
        <f>SUM(GC9:GC12)</f>
        <v>9</v>
      </c>
      <c r="GD8" s="701">
        <f>SUM(GD9:GD12)</f>
        <v>10</v>
      </c>
      <c r="GE8" s="712">
        <f t="shared" ref="GE8:GE12" si="70">IF(GD8=0,GC8,GC8/GD8-100%)</f>
        <v>-9.9999999999999978E-2</v>
      </c>
      <c r="GF8" s="700">
        <f t="shared" ref="GF8:GK8" si="71">SUM(GF9:GF12)</f>
        <v>584</v>
      </c>
      <c r="GG8" s="701">
        <f t="shared" si="71"/>
        <v>13</v>
      </c>
      <c r="GH8" s="703">
        <f t="shared" si="71"/>
        <v>737</v>
      </c>
      <c r="GI8" s="700">
        <f t="shared" si="71"/>
        <v>611</v>
      </c>
      <c r="GJ8" s="701">
        <f t="shared" si="71"/>
        <v>7</v>
      </c>
      <c r="GK8" s="703">
        <f t="shared" si="71"/>
        <v>826</v>
      </c>
      <c r="GL8" s="683">
        <f t="shared" ref="GL8:GN12" si="72">IF(GI8=0,GF8,((GF8*100/GI8)-100)/100)</f>
        <v>-4.4189852700491056E-2</v>
      </c>
      <c r="GM8" s="684">
        <f t="shared" si="72"/>
        <v>0.85714285714285721</v>
      </c>
      <c r="GN8" s="685">
        <f t="shared" si="72"/>
        <v>-0.1077481840193704</v>
      </c>
      <c r="GO8" s="686">
        <f>IF(N8=0,0,GF8/N8)</f>
        <v>0.89846153846153842</v>
      </c>
      <c r="GP8" s="688">
        <f>IF(Q8=0,0,GI8/Q8)</f>
        <v>0.90384615384615385</v>
      </c>
      <c r="GQ8" s="669">
        <f t="shared" ref="GQ8:GV8" si="73">SUM(GQ9:GQ12)</f>
        <v>90</v>
      </c>
      <c r="GR8" s="670">
        <f t="shared" si="73"/>
        <v>0</v>
      </c>
      <c r="GS8" s="671">
        <f t="shared" si="73"/>
        <v>106</v>
      </c>
      <c r="GT8" s="669">
        <f t="shared" si="73"/>
        <v>80</v>
      </c>
      <c r="GU8" s="670">
        <f t="shared" si="73"/>
        <v>1</v>
      </c>
      <c r="GV8" s="671">
        <f t="shared" si="73"/>
        <v>104</v>
      </c>
      <c r="GW8" s="683">
        <f t="shared" ref="GW8:GY12" si="74">IF(GT8=0,GQ8,((GQ8*100/GT8)-100)/100)</f>
        <v>0.125</v>
      </c>
      <c r="GX8" s="684">
        <f t="shared" si="74"/>
        <v>-1</v>
      </c>
      <c r="GY8" s="685">
        <f t="shared" si="74"/>
        <v>1.9230769230769197E-2</v>
      </c>
      <c r="GZ8" s="686">
        <f>IF(N8=0,0,GQ8/N8)</f>
        <v>0.13846153846153847</v>
      </c>
      <c r="HA8" s="702">
        <f>IF(Q8=0,0,GT8/Q8)</f>
        <v>0.11834319526627218</v>
      </c>
      <c r="HB8" s="668" t="s">
        <v>10</v>
      </c>
      <c r="HC8" s="692">
        <f>AC8+AL8</f>
        <v>56</v>
      </c>
      <c r="HD8" s="693">
        <f>AD8+AM8</f>
        <v>3</v>
      </c>
      <c r="HE8" s="694">
        <f>AE8+AN8</f>
        <v>79</v>
      </c>
      <c r="HF8" s="692">
        <f>AF8+AO8</f>
        <v>77</v>
      </c>
      <c r="HG8" s="693">
        <f>AG8+AP8</f>
        <v>4</v>
      </c>
      <c r="HH8" s="694">
        <f>AH8+AQ8</f>
        <v>117</v>
      </c>
      <c r="HI8" s="695">
        <f t="shared" ref="HI8:HK12" si="75">IF(HF8=0,HC8,((HC8*100/HF8)-100)/100)</f>
        <v>-0.27272727272727265</v>
      </c>
      <c r="HJ8" s="696">
        <f t="shared" si="75"/>
        <v>-0.25</v>
      </c>
      <c r="HK8" s="697">
        <f t="shared" si="75"/>
        <v>-0.32478632478632474</v>
      </c>
      <c r="HL8" s="601"/>
    </row>
    <row r="9" spans="1:220" ht="30" customHeight="1" x14ac:dyDescent="0.3">
      <c r="A9" s="717" t="s">
        <v>11</v>
      </c>
      <c r="B9" s="718">
        <v>275</v>
      </c>
      <c r="C9" s="718">
        <v>6</v>
      </c>
      <c r="D9" s="718">
        <v>352</v>
      </c>
      <c r="E9" s="718">
        <v>273</v>
      </c>
      <c r="F9" s="718">
        <v>9</v>
      </c>
      <c r="G9" s="718">
        <v>370</v>
      </c>
      <c r="H9" s="719">
        <f t="shared" si="18"/>
        <v>7.3260073260073E-3</v>
      </c>
      <c r="I9" s="720">
        <f t="shared" si="18"/>
        <v>-0.33333333333333326</v>
      </c>
      <c r="J9" s="721">
        <f t="shared" si="18"/>
        <v>-4.86486486486487E-2</v>
      </c>
      <c r="K9" s="722">
        <f t="shared" si="19"/>
        <v>1.6759776536312849E-2</v>
      </c>
      <c r="L9" s="723">
        <f t="shared" si="20"/>
        <v>2.3746701846965697E-2</v>
      </c>
      <c r="M9" s="724">
        <f t="shared" si="21"/>
        <v>-6.9869253106528487E-3</v>
      </c>
      <c r="N9" s="725">
        <v>253</v>
      </c>
      <c r="O9" s="726">
        <v>6</v>
      </c>
      <c r="P9" s="727">
        <v>329</v>
      </c>
      <c r="Q9" s="725">
        <v>244</v>
      </c>
      <c r="R9" s="726">
        <v>5</v>
      </c>
      <c r="S9" s="727">
        <v>342</v>
      </c>
      <c r="T9" s="728">
        <f t="shared" si="23"/>
        <v>3.6885245901639364E-2</v>
      </c>
      <c r="U9" s="729">
        <f t="shared" si="23"/>
        <v>0.2</v>
      </c>
      <c r="V9" s="730">
        <f t="shared" si="23"/>
        <v>-3.8011695906432691E-2</v>
      </c>
      <c r="W9" s="728">
        <f t="shared" si="24"/>
        <v>0.92</v>
      </c>
      <c r="X9" s="729">
        <f t="shared" si="25"/>
        <v>0.89377289377289382</v>
      </c>
      <c r="Y9" s="731">
        <f t="shared" si="26"/>
        <v>2.6227106227106223E-2</v>
      </c>
      <c r="Z9" s="665">
        <f t="shared" si="27"/>
        <v>1.791044776119403</v>
      </c>
      <c r="AA9" s="666">
        <f t="shared" si="28"/>
        <v>1.4409221902017291</v>
      </c>
      <c r="AB9" s="732">
        <f t="shared" si="29"/>
        <v>0.35012258591767398</v>
      </c>
      <c r="AC9" s="725">
        <v>9</v>
      </c>
      <c r="AD9" s="726">
        <v>0</v>
      </c>
      <c r="AE9" s="727">
        <v>19</v>
      </c>
      <c r="AF9" s="725">
        <v>15</v>
      </c>
      <c r="AG9" s="726">
        <v>3</v>
      </c>
      <c r="AH9" s="727">
        <v>21</v>
      </c>
      <c r="AI9" s="733">
        <f t="shared" si="31"/>
        <v>-0.4</v>
      </c>
      <c r="AJ9" s="734">
        <f t="shared" si="31"/>
        <v>-1</v>
      </c>
      <c r="AK9" s="735">
        <f t="shared" si="31"/>
        <v>-9.5238095238095177E-2</v>
      </c>
      <c r="AL9" s="725">
        <v>6</v>
      </c>
      <c r="AM9" s="726">
        <v>0</v>
      </c>
      <c r="AN9" s="727">
        <v>7</v>
      </c>
      <c r="AO9" s="725">
        <v>11</v>
      </c>
      <c r="AP9" s="726">
        <v>0</v>
      </c>
      <c r="AQ9" s="727">
        <v>17</v>
      </c>
      <c r="AR9" s="736">
        <f t="shared" si="33"/>
        <v>-0.45454545454545453</v>
      </c>
      <c r="AS9" s="734">
        <f t="shared" si="33"/>
        <v>0</v>
      </c>
      <c r="AT9" s="737">
        <f t="shared" si="33"/>
        <v>-0.58823529411764708</v>
      </c>
      <c r="AU9" s="738" t="s">
        <v>11</v>
      </c>
      <c r="AV9" s="725">
        <v>22</v>
      </c>
      <c r="AW9" s="726">
        <v>28</v>
      </c>
      <c r="AX9" s="730">
        <f t="shared" si="34"/>
        <v>-0.2142857142857143</v>
      </c>
      <c r="AY9" s="725">
        <v>11</v>
      </c>
      <c r="AZ9" s="726">
        <v>6</v>
      </c>
      <c r="BA9" s="730">
        <f t="shared" si="35"/>
        <v>0.83333333333333326</v>
      </c>
      <c r="BB9" s="725">
        <v>9</v>
      </c>
      <c r="BC9" s="726">
        <v>14</v>
      </c>
      <c r="BD9" s="730">
        <f t="shared" si="36"/>
        <v>-0.3571428571428571</v>
      </c>
      <c r="BE9" s="725">
        <v>12</v>
      </c>
      <c r="BF9" s="726">
        <v>11</v>
      </c>
      <c r="BG9" s="730">
        <f t="shared" si="37"/>
        <v>9.0909090909090828E-2</v>
      </c>
      <c r="BH9" s="725">
        <v>54</v>
      </c>
      <c r="BI9" s="726">
        <v>47</v>
      </c>
      <c r="BJ9" s="730">
        <f t="shared" si="38"/>
        <v>0.14893617021276606</v>
      </c>
      <c r="BK9" s="725">
        <v>132</v>
      </c>
      <c r="BL9" s="726">
        <v>136</v>
      </c>
      <c r="BM9" s="730">
        <f t="shared" si="40"/>
        <v>-2.9411764705882359E-2</v>
      </c>
      <c r="BN9" s="725">
        <v>42</v>
      </c>
      <c r="BO9" s="726">
        <v>44</v>
      </c>
      <c r="BP9" s="726">
        <v>31</v>
      </c>
      <c r="BQ9" s="726">
        <v>35</v>
      </c>
      <c r="BR9" s="726">
        <v>37</v>
      </c>
      <c r="BS9" s="726">
        <v>34</v>
      </c>
      <c r="BT9" s="727">
        <v>30</v>
      </c>
      <c r="BU9" s="725">
        <v>2</v>
      </c>
      <c r="BV9" s="726">
        <v>20</v>
      </c>
      <c r="BW9" s="726">
        <v>40</v>
      </c>
      <c r="BX9" s="726">
        <v>72</v>
      </c>
      <c r="BY9" s="726">
        <v>76</v>
      </c>
      <c r="BZ9" s="726">
        <v>48</v>
      </c>
      <c r="CA9" s="727">
        <v>3</v>
      </c>
      <c r="CB9" s="725">
        <v>91</v>
      </c>
      <c r="CC9" s="726">
        <v>50</v>
      </c>
      <c r="CD9" s="726">
        <v>2</v>
      </c>
      <c r="CE9" s="726">
        <v>92</v>
      </c>
      <c r="CF9" s="726">
        <v>4</v>
      </c>
      <c r="CG9" s="727">
        <v>11</v>
      </c>
      <c r="CH9" s="739" t="s">
        <v>11</v>
      </c>
      <c r="CI9" s="740">
        <v>38</v>
      </c>
      <c r="CJ9" s="726">
        <v>1</v>
      </c>
      <c r="CK9" s="727">
        <v>50</v>
      </c>
      <c r="CL9" s="725">
        <v>23</v>
      </c>
      <c r="CM9" s="726">
        <v>0</v>
      </c>
      <c r="CN9" s="727">
        <v>31</v>
      </c>
      <c r="CO9" s="741">
        <f t="shared" si="43"/>
        <v>0.65217391304347816</v>
      </c>
      <c r="CP9" s="742">
        <f t="shared" si="43"/>
        <v>1</v>
      </c>
      <c r="CQ9" s="743">
        <f t="shared" si="43"/>
        <v>0.61290322580645151</v>
      </c>
      <c r="CR9" s="725">
        <v>0</v>
      </c>
      <c r="CS9" s="726">
        <v>0</v>
      </c>
      <c r="CT9" s="727">
        <v>0</v>
      </c>
      <c r="CU9" s="725">
        <v>0</v>
      </c>
      <c r="CV9" s="726">
        <v>0</v>
      </c>
      <c r="CW9" s="727">
        <v>0</v>
      </c>
      <c r="CX9" s="741">
        <f t="shared" si="45"/>
        <v>0</v>
      </c>
      <c r="CY9" s="742">
        <f t="shared" si="45"/>
        <v>0</v>
      </c>
      <c r="CZ9" s="743">
        <f t="shared" si="45"/>
        <v>0</v>
      </c>
      <c r="DA9" s="725">
        <v>204</v>
      </c>
      <c r="DB9" s="726">
        <v>5</v>
      </c>
      <c r="DC9" s="727">
        <v>273</v>
      </c>
      <c r="DD9" s="725">
        <v>211</v>
      </c>
      <c r="DE9" s="726">
        <v>5</v>
      </c>
      <c r="DF9" s="727">
        <v>302</v>
      </c>
      <c r="DG9" s="741">
        <f t="shared" si="47"/>
        <v>-3.3175355450237018E-2</v>
      </c>
      <c r="DH9" s="742">
        <f t="shared" si="47"/>
        <v>0</v>
      </c>
      <c r="DI9" s="743">
        <f t="shared" si="47"/>
        <v>-9.6026490066225142E-2</v>
      </c>
      <c r="DJ9" s="725">
        <v>9</v>
      </c>
      <c r="DK9" s="726">
        <v>0</v>
      </c>
      <c r="DL9" s="727">
        <v>19</v>
      </c>
      <c r="DM9" s="740">
        <v>15</v>
      </c>
      <c r="DN9" s="726">
        <v>3</v>
      </c>
      <c r="DO9" s="727">
        <v>21</v>
      </c>
      <c r="DP9" s="741">
        <f t="shared" si="49"/>
        <v>-0.4</v>
      </c>
      <c r="DQ9" s="742">
        <f t="shared" si="49"/>
        <v>-1</v>
      </c>
      <c r="DR9" s="743">
        <f t="shared" si="49"/>
        <v>-9.5238095238095177E-2</v>
      </c>
      <c r="DS9" s="738" t="s">
        <v>11</v>
      </c>
      <c r="DT9" s="725">
        <v>1</v>
      </c>
      <c r="DU9" s="726">
        <v>2</v>
      </c>
      <c r="DV9" s="743">
        <f t="shared" si="50"/>
        <v>-0.5</v>
      </c>
      <c r="DW9" s="725">
        <v>17</v>
      </c>
      <c r="DX9" s="726">
        <v>8</v>
      </c>
      <c r="DY9" s="743">
        <f t="shared" si="51"/>
        <v>1.125</v>
      </c>
      <c r="DZ9" s="725">
        <v>0</v>
      </c>
      <c r="EA9" s="726">
        <v>0</v>
      </c>
      <c r="EB9" s="743">
        <f t="shared" si="52"/>
        <v>0</v>
      </c>
      <c r="EC9" s="725">
        <v>7</v>
      </c>
      <c r="ED9" s="726">
        <v>8</v>
      </c>
      <c r="EE9" s="743">
        <f t="shared" si="53"/>
        <v>-0.125</v>
      </c>
      <c r="EF9" s="725">
        <v>9</v>
      </c>
      <c r="EG9" s="726">
        <v>8</v>
      </c>
      <c r="EH9" s="743">
        <f t="shared" si="54"/>
        <v>0.125</v>
      </c>
      <c r="EI9" s="725">
        <v>55</v>
      </c>
      <c r="EJ9" s="726">
        <v>53</v>
      </c>
      <c r="EK9" s="743">
        <f t="shared" si="55"/>
        <v>3.7735849056603765E-2</v>
      </c>
      <c r="EL9" s="725">
        <v>22</v>
      </c>
      <c r="EM9" s="726">
        <v>35</v>
      </c>
      <c r="EN9" s="743">
        <f t="shared" si="56"/>
        <v>-0.37142857142857144</v>
      </c>
      <c r="EO9" s="725">
        <v>1</v>
      </c>
      <c r="EP9" s="726">
        <v>0</v>
      </c>
      <c r="EQ9" s="743">
        <f t="shared" si="57"/>
        <v>1</v>
      </c>
      <c r="ER9" s="725">
        <v>6</v>
      </c>
      <c r="ES9" s="726">
        <v>6</v>
      </c>
      <c r="ET9" s="743">
        <f t="shared" si="58"/>
        <v>0</v>
      </c>
      <c r="EU9" s="725">
        <v>36</v>
      </c>
      <c r="EV9" s="726">
        <v>34</v>
      </c>
      <c r="EW9" s="743">
        <f t="shared" si="59"/>
        <v>5.8823529411764719E-2</v>
      </c>
      <c r="EX9" s="725">
        <v>0</v>
      </c>
      <c r="EY9" s="726">
        <v>0</v>
      </c>
      <c r="EZ9" s="744">
        <f t="shared" si="60"/>
        <v>0</v>
      </c>
      <c r="FA9" s="725">
        <v>12</v>
      </c>
      <c r="FB9" s="726">
        <v>13</v>
      </c>
      <c r="FC9" s="743">
        <f t="shared" si="61"/>
        <v>-7.6923076923076872E-2</v>
      </c>
      <c r="FD9" s="725">
        <v>4</v>
      </c>
      <c r="FE9" s="726">
        <v>9</v>
      </c>
      <c r="FF9" s="743">
        <f t="shared" si="62"/>
        <v>-0.55555555555555558</v>
      </c>
      <c r="FG9" s="725">
        <v>25</v>
      </c>
      <c r="FH9" s="726">
        <v>19</v>
      </c>
      <c r="FI9" s="743">
        <f t="shared" si="63"/>
        <v>0.31578947368421062</v>
      </c>
      <c r="FJ9" s="725">
        <v>2</v>
      </c>
      <c r="FK9" s="726">
        <v>3</v>
      </c>
      <c r="FL9" s="743">
        <f t="shared" si="64"/>
        <v>-0.33333333333333337</v>
      </c>
      <c r="FM9" s="738" t="s">
        <v>11</v>
      </c>
      <c r="FN9" s="725">
        <v>1</v>
      </c>
      <c r="FO9" s="726">
        <v>1</v>
      </c>
      <c r="FP9" s="743">
        <f t="shared" si="65"/>
        <v>0</v>
      </c>
      <c r="FQ9" s="725">
        <v>0</v>
      </c>
      <c r="FR9" s="726">
        <v>1</v>
      </c>
      <c r="FS9" s="743">
        <f t="shared" si="66"/>
        <v>-1</v>
      </c>
      <c r="FT9" s="725">
        <v>1</v>
      </c>
      <c r="FU9" s="726">
        <v>2</v>
      </c>
      <c r="FV9" s="743">
        <f t="shared" si="67"/>
        <v>-0.5</v>
      </c>
      <c r="FW9" s="725">
        <v>0</v>
      </c>
      <c r="FX9" s="726">
        <v>1</v>
      </c>
      <c r="FY9" s="743">
        <f t="shared" si="68"/>
        <v>-1</v>
      </c>
      <c r="FZ9" s="725">
        <v>10</v>
      </c>
      <c r="GA9" s="726">
        <v>11</v>
      </c>
      <c r="GB9" s="743">
        <f t="shared" si="69"/>
        <v>-9.0909090909090939E-2</v>
      </c>
      <c r="GC9" s="725">
        <v>6</v>
      </c>
      <c r="GD9" s="726">
        <v>4</v>
      </c>
      <c r="GE9" s="743">
        <f t="shared" si="70"/>
        <v>0.5</v>
      </c>
      <c r="GF9" s="725">
        <v>229</v>
      </c>
      <c r="GG9" s="726">
        <v>6</v>
      </c>
      <c r="GH9" s="727">
        <v>302</v>
      </c>
      <c r="GI9" s="725">
        <v>218</v>
      </c>
      <c r="GJ9" s="726">
        <v>4</v>
      </c>
      <c r="GK9" s="727">
        <v>309</v>
      </c>
      <c r="GL9" s="728">
        <f t="shared" si="72"/>
        <v>5.0458715596330278E-2</v>
      </c>
      <c r="GM9" s="729">
        <f t="shared" si="72"/>
        <v>0.5</v>
      </c>
      <c r="GN9" s="730">
        <f t="shared" si="72"/>
        <v>-2.2653721682847846E-2</v>
      </c>
      <c r="GO9" s="728">
        <f>IF(N9=0,0,GF9/N9)</f>
        <v>0.90513833992094861</v>
      </c>
      <c r="GP9" s="731">
        <f>IF(Q9=0,0,GI9/Q9)</f>
        <v>0.89344262295081966</v>
      </c>
      <c r="GQ9" s="725">
        <v>34</v>
      </c>
      <c r="GR9" s="726">
        <v>0</v>
      </c>
      <c r="GS9" s="727">
        <v>42</v>
      </c>
      <c r="GT9" s="725">
        <v>30</v>
      </c>
      <c r="GU9" s="726">
        <v>1</v>
      </c>
      <c r="GV9" s="727">
        <v>40</v>
      </c>
      <c r="GW9" s="728">
        <f t="shared" si="74"/>
        <v>0.13333333333333328</v>
      </c>
      <c r="GX9" s="729">
        <f t="shared" si="74"/>
        <v>-1</v>
      </c>
      <c r="GY9" s="730">
        <f t="shared" si="74"/>
        <v>0.05</v>
      </c>
      <c r="GZ9" s="728">
        <f>IF(N9=0,0,GQ9/N9)</f>
        <v>0.13438735177865613</v>
      </c>
      <c r="HA9" s="730">
        <f>IF(Q9=0,0,GT9/Q9)</f>
        <v>0.12295081967213115</v>
      </c>
      <c r="HB9" s="738" t="s">
        <v>11</v>
      </c>
      <c r="HC9" s="725">
        <f>AC9+AL9</f>
        <v>15</v>
      </c>
      <c r="HD9" s="726">
        <f>AD9+AM9</f>
        <v>0</v>
      </c>
      <c r="HE9" s="727">
        <f>AE9+AN9</f>
        <v>26</v>
      </c>
      <c r="HF9" s="725">
        <f>AF9+AO9</f>
        <v>26</v>
      </c>
      <c r="HG9" s="726">
        <f>AG9+AP9</f>
        <v>3</v>
      </c>
      <c r="HH9" s="727">
        <f>AH9+AQ9</f>
        <v>38</v>
      </c>
      <c r="HI9" s="733">
        <f t="shared" si="75"/>
        <v>-0.42307692307692307</v>
      </c>
      <c r="HJ9" s="734">
        <f t="shared" si="75"/>
        <v>-1</v>
      </c>
      <c r="HK9" s="735">
        <f t="shared" si="75"/>
        <v>-0.31578947368421056</v>
      </c>
    </row>
    <row r="10" spans="1:220" ht="30" customHeight="1" x14ac:dyDescent="0.3">
      <c r="A10" s="745" t="s">
        <v>12</v>
      </c>
      <c r="B10" s="746">
        <v>117</v>
      </c>
      <c r="C10" s="746">
        <v>2</v>
      </c>
      <c r="D10" s="746">
        <v>137</v>
      </c>
      <c r="E10" s="746">
        <v>164</v>
      </c>
      <c r="F10" s="746">
        <v>2</v>
      </c>
      <c r="G10" s="746">
        <v>208</v>
      </c>
      <c r="H10" s="747">
        <f t="shared" si="18"/>
        <v>-0.28658536585365851</v>
      </c>
      <c r="I10" s="748">
        <f t="shared" si="18"/>
        <v>0</v>
      </c>
      <c r="J10" s="749">
        <f t="shared" si="18"/>
        <v>-0.34134615384615385</v>
      </c>
      <c r="K10" s="677">
        <f t="shared" si="19"/>
        <v>1.4388489208633094E-2</v>
      </c>
      <c r="L10" s="678">
        <f t="shared" si="20"/>
        <v>9.5238095238095247E-3</v>
      </c>
      <c r="M10" s="749">
        <f t="shared" si="21"/>
        <v>4.8646796848235696E-3</v>
      </c>
      <c r="N10" s="750">
        <v>101</v>
      </c>
      <c r="O10" s="751">
        <v>1</v>
      </c>
      <c r="P10" s="752">
        <v>120</v>
      </c>
      <c r="Q10" s="750">
        <v>143</v>
      </c>
      <c r="R10" s="751">
        <v>1</v>
      </c>
      <c r="S10" s="752">
        <v>187</v>
      </c>
      <c r="T10" s="753">
        <f t="shared" si="23"/>
        <v>-0.29370629370629375</v>
      </c>
      <c r="U10" s="754">
        <f t="shared" si="23"/>
        <v>0</v>
      </c>
      <c r="V10" s="755">
        <f t="shared" si="23"/>
        <v>-0.35828877005347592</v>
      </c>
      <c r="W10" s="753">
        <f t="shared" si="24"/>
        <v>0.86324786324786329</v>
      </c>
      <c r="X10" s="754">
        <f t="shared" si="25"/>
        <v>0.87195121951219512</v>
      </c>
      <c r="Y10" s="756">
        <f t="shared" si="26"/>
        <v>-8.7033562643318296E-3</v>
      </c>
      <c r="Z10" s="689">
        <f t="shared" si="27"/>
        <v>0.82644628099173556</v>
      </c>
      <c r="AA10" s="690">
        <f t="shared" si="28"/>
        <v>0.53191489361702127</v>
      </c>
      <c r="AB10" s="757">
        <f t="shared" si="29"/>
        <v>0.29453138737471429</v>
      </c>
      <c r="AC10" s="750">
        <v>10</v>
      </c>
      <c r="AD10" s="751">
        <v>0</v>
      </c>
      <c r="AE10" s="752">
        <v>12</v>
      </c>
      <c r="AF10" s="750">
        <v>14</v>
      </c>
      <c r="AG10" s="751">
        <v>0</v>
      </c>
      <c r="AH10" s="752">
        <v>24</v>
      </c>
      <c r="AI10" s="758">
        <f t="shared" si="31"/>
        <v>-0.2857142857142857</v>
      </c>
      <c r="AJ10" s="759">
        <f t="shared" si="31"/>
        <v>0</v>
      </c>
      <c r="AK10" s="760">
        <f t="shared" si="31"/>
        <v>-0.5</v>
      </c>
      <c r="AL10" s="750">
        <v>1</v>
      </c>
      <c r="AM10" s="751">
        <v>0</v>
      </c>
      <c r="AN10" s="752">
        <v>1</v>
      </c>
      <c r="AO10" s="750">
        <v>8</v>
      </c>
      <c r="AP10" s="751">
        <v>0</v>
      </c>
      <c r="AQ10" s="752">
        <v>15</v>
      </c>
      <c r="AR10" s="761">
        <f t="shared" si="33"/>
        <v>-0.875</v>
      </c>
      <c r="AS10" s="759">
        <f t="shared" si="33"/>
        <v>0</v>
      </c>
      <c r="AT10" s="762">
        <f t="shared" si="33"/>
        <v>-0.93333333333333324</v>
      </c>
      <c r="AU10" s="763" t="s">
        <v>12</v>
      </c>
      <c r="AV10" s="750">
        <v>8</v>
      </c>
      <c r="AW10" s="751">
        <v>18</v>
      </c>
      <c r="AX10" s="755">
        <f t="shared" si="34"/>
        <v>-0.55555555555555558</v>
      </c>
      <c r="AY10" s="750">
        <v>3</v>
      </c>
      <c r="AZ10" s="751">
        <v>5</v>
      </c>
      <c r="BA10" s="755">
        <f t="shared" si="35"/>
        <v>-0.4</v>
      </c>
      <c r="BB10" s="750">
        <v>4</v>
      </c>
      <c r="BC10" s="751">
        <v>8</v>
      </c>
      <c r="BD10" s="755">
        <f t="shared" si="36"/>
        <v>-0.5</v>
      </c>
      <c r="BE10" s="750">
        <v>7</v>
      </c>
      <c r="BF10" s="751">
        <v>6</v>
      </c>
      <c r="BG10" s="755">
        <f t="shared" si="37"/>
        <v>0.16666666666666674</v>
      </c>
      <c r="BH10" s="750">
        <v>21</v>
      </c>
      <c r="BI10" s="751">
        <v>31</v>
      </c>
      <c r="BJ10" s="755">
        <f t="shared" si="38"/>
        <v>-0.32258064516129037</v>
      </c>
      <c r="BK10" s="750">
        <v>55</v>
      </c>
      <c r="BL10" s="751">
        <v>64</v>
      </c>
      <c r="BM10" s="755">
        <f t="shared" si="40"/>
        <v>-0.140625</v>
      </c>
      <c r="BN10" s="750">
        <v>18</v>
      </c>
      <c r="BO10" s="751">
        <v>13</v>
      </c>
      <c r="BP10" s="751">
        <v>15</v>
      </c>
      <c r="BQ10" s="751">
        <v>12</v>
      </c>
      <c r="BR10" s="751">
        <v>18</v>
      </c>
      <c r="BS10" s="751">
        <v>12</v>
      </c>
      <c r="BT10" s="752">
        <v>13</v>
      </c>
      <c r="BU10" s="750">
        <v>0</v>
      </c>
      <c r="BV10" s="751">
        <v>7</v>
      </c>
      <c r="BW10" s="751">
        <v>16</v>
      </c>
      <c r="BX10" s="751">
        <v>30</v>
      </c>
      <c r="BY10" s="751">
        <v>25</v>
      </c>
      <c r="BZ10" s="751">
        <v>25</v>
      </c>
      <c r="CA10" s="752">
        <v>1</v>
      </c>
      <c r="CB10" s="750">
        <v>43</v>
      </c>
      <c r="CC10" s="751">
        <v>15</v>
      </c>
      <c r="CD10" s="751">
        <v>2</v>
      </c>
      <c r="CE10" s="751">
        <v>34</v>
      </c>
      <c r="CF10" s="751">
        <v>0</v>
      </c>
      <c r="CG10" s="752">
        <v>2</v>
      </c>
      <c r="CH10" s="764" t="s">
        <v>12</v>
      </c>
      <c r="CI10" s="765">
        <v>11</v>
      </c>
      <c r="CJ10" s="751">
        <v>0</v>
      </c>
      <c r="CK10" s="752">
        <v>14</v>
      </c>
      <c r="CL10" s="750">
        <v>17</v>
      </c>
      <c r="CM10" s="751">
        <v>1</v>
      </c>
      <c r="CN10" s="752">
        <v>19</v>
      </c>
      <c r="CO10" s="766">
        <f t="shared" si="43"/>
        <v>-0.35294117647058826</v>
      </c>
      <c r="CP10" s="767">
        <f t="shared" si="43"/>
        <v>-1</v>
      </c>
      <c r="CQ10" s="768">
        <f t="shared" si="43"/>
        <v>-0.26315789473684204</v>
      </c>
      <c r="CR10" s="750">
        <v>2</v>
      </c>
      <c r="CS10" s="751">
        <v>0</v>
      </c>
      <c r="CT10" s="752">
        <v>4</v>
      </c>
      <c r="CU10" s="750">
        <v>0</v>
      </c>
      <c r="CV10" s="751">
        <v>0</v>
      </c>
      <c r="CW10" s="752">
        <v>0</v>
      </c>
      <c r="CX10" s="766">
        <f t="shared" si="45"/>
        <v>2</v>
      </c>
      <c r="CY10" s="767">
        <f t="shared" si="45"/>
        <v>0</v>
      </c>
      <c r="CZ10" s="768">
        <f t="shared" si="45"/>
        <v>4</v>
      </c>
      <c r="DA10" s="750">
        <v>85</v>
      </c>
      <c r="DB10" s="751">
        <v>1</v>
      </c>
      <c r="DC10" s="752">
        <v>102</v>
      </c>
      <c r="DD10" s="750">
        <v>118</v>
      </c>
      <c r="DE10" s="751">
        <v>0</v>
      </c>
      <c r="DF10" s="752">
        <v>161</v>
      </c>
      <c r="DG10" s="766">
        <f t="shared" si="47"/>
        <v>-0.27966101694915252</v>
      </c>
      <c r="DH10" s="767">
        <f t="shared" si="47"/>
        <v>1</v>
      </c>
      <c r="DI10" s="768">
        <f t="shared" si="47"/>
        <v>-0.36645962732919252</v>
      </c>
      <c r="DJ10" s="750">
        <v>7</v>
      </c>
      <c r="DK10" s="751">
        <v>0</v>
      </c>
      <c r="DL10" s="752">
        <v>7</v>
      </c>
      <c r="DM10" s="765">
        <v>14</v>
      </c>
      <c r="DN10" s="751">
        <v>0</v>
      </c>
      <c r="DO10" s="752">
        <v>24</v>
      </c>
      <c r="DP10" s="766">
        <f t="shared" si="49"/>
        <v>-0.5</v>
      </c>
      <c r="DQ10" s="767">
        <f t="shared" si="49"/>
        <v>0</v>
      </c>
      <c r="DR10" s="768">
        <f t="shared" si="49"/>
        <v>-0.70833333333333326</v>
      </c>
      <c r="DS10" s="763" t="s">
        <v>12</v>
      </c>
      <c r="DT10" s="750">
        <v>2</v>
      </c>
      <c r="DU10" s="751">
        <v>0</v>
      </c>
      <c r="DV10" s="768">
        <f t="shared" si="50"/>
        <v>2</v>
      </c>
      <c r="DW10" s="750">
        <v>5</v>
      </c>
      <c r="DX10" s="751">
        <v>17</v>
      </c>
      <c r="DY10" s="768">
        <f t="shared" si="51"/>
        <v>-0.70588235294117641</v>
      </c>
      <c r="DZ10" s="750">
        <v>0</v>
      </c>
      <c r="EA10" s="751">
        <v>0</v>
      </c>
      <c r="EB10" s="768">
        <f t="shared" si="52"/>
        <v>0</v>
      </c>
      <c r="EC10" s="750">
        <v>5</v>
      </c>
      <c r="ED10" s="751">
        <v>3</v>
      </c>
      <c r="EE10" s="768">
        <f t="shared" si="53"/>
        <v>0.66666666666666674</v>
      </c>
      <c r="EF10" s="750">
        <v>3</v>
      </c>
      <c r="EG10" s="751">
        <v>9</v>
      </c>
      <c r="EH10" s="768">
        <f t="shared" si="54"/>
        <v>-0.66666666666666674</v>
      </c>
      <c r="EI10" s="750">
        <v>20</v>
      </c>
      <c r="EJ10" s="751">
        <v>31</v>
      </c>
      <c r="EK10" s="768">
        <f t="shared" si="55"/>
        <v>-0.35483870967741937</v>
      </c>
      <c r="EL10" s="750">
        <v>6</v>
      </c>
      <c r="EM10" s="751">
        <v>12</v>
      </c>
      <c r="EN10" s="768">
        <f t="shared" si="56"/>
        <v>-0.5</v>
      </c>
      <c r="EO10" s="750">
        <v>0</v>
      </c>
      <c r="EP10" s="751">
        <v>0</v>
      </c>
      <c r="EQ10" s="768">
        <f t="shared" si="57"/>
        <v>0</v>
      </c>
      <c r="ER10" s="750">
        <v>3</v>
      </c>
      <c r="ES10" s="751">
        <v>5</v>
      </c>
      <c r="ET10" s="768">
        <f t="shared" si="58"/>
        <v>-0.4</v>
      </c>
      <c r="EU10" s="750">
        <v>20</v>
      </c>
      <c r="EV10" s="751">
        <v>22</v>
      </c>
      <c r="EW10" s="768">
        <f t="shared" si="59"/>
        <v>-9.0909090909090939E-2</v>
      </c>
      <c r="EX10" s="750">
        <v>0</v>
      </c>
      <c r="EY10" s="751">
        <v>0</v>
      </c>
      <c r="EZ10" s="769">
        <f t="shared" si="60"/>
        <v>0</v>
      </c>
      <c r="FA10" s="750">
        <v>3</v>
      </c>
      <c r="FB10" s="751">
        <v>2</v>
      </c>
      <c r="FC10" s="768">
        <f t="shared" si="61"/>
        <v>0.5</v>
      </c>
      <c r="FD10" s="750">
        <v>2</v>
      </c>
      <c r="FE10" s="751">
        <v>2</v>
      </c>
      <c r="FF10" s="768">
        <f t="shared" si="62"/>
        <v>0</v>
      </c>
      <c r="FG10" s="750">
        <v>14</v>
      </c>
      <c r="FH10" s="751">
        <v>9</v>
      </c>
      <c r="FI10" s="768">
        <f t="shared" si="63"/>
        <v>0.55555555555555558</v>
      </c>
      <c r="FJ10" s="750">
        <v>0</v>
      </c>
      <c r="FK10" s="751">
        <v>3</v>
      </c>
      <c r="FL10" s="768">
        <f t="shared" si="64"/>
        <v>-1</v>
      </c>
      <c r="FM10" s="763" t="s">
        <v>12</v>
      </c>
      <c r="FN10" s="750">
        <v>0</v>
      </c>
      <c r="FO10" s="751">
        <v>2</v>
      </c>
      <c r="FP10" s="768">
        <f t="shared" si="65"/>
        <v>-1</v>
      </c>
      <c r="FQ10" s="750">
        <v>1</v>
      </c>
      <c r="FR10" s="751">
        <v>4</v>
      </c>
      <c r="FS10" s="768">
        <f t="shared" si="66"/>
        <v>-0.75</v>
      </c>
      <c r="FT10" s="750">
        <v>2</v>
      </c>
      <c r="FU10" s="751">
        <v>0</v>
      </c>
      <c r="FV10" s="768">
        <f t="shared" si="67"/>
        <v>2</v>
      </c>
      <c r="FW10" s="750">
        <v>0</v>
      </c>
      <c r="FX10" s="751">
        <v>0</v>
      </c>
      <c r="FY10" s="768">
        <f t="shared" si="68"/>
        <v>0</v>
      </c>
      <c r="FZ10" s="750">
        <v>6</v>
      </c>
      <c r="GA10" s="751">
        <v>6</v>
      </c>
      <c r="GB10" s="768">
        <f t="shared" si="69"/>
        <v>0</v>
      </c>
      <c r="GC10" s="750">
        <v>1</v>
      </c>
      <c r="GD10" s="751">
        <v>3</v>
      </c>
      <c r="GE10" s="768">
        <f t="shared" si="70"/>
        <v>-0.66666666666666674</v>
      </c>
      <c r="GF10" s="750">
        <v>90</v>
      </c>
      <c r="GG10" s="751">
        <v>1</v>
      </c>
      <c r="GH10" s="752">
        <v>109</v>
      </c>
      <c r="GI10" s="750">
        <v>133</v>
      </c>
      <c r="GJ10" s="751">
        <v>1</v>
      </c>
      <c r="GK10" s="752">
        <v>175</v>
      </c>
      <c r="GL10" s="753">
        <f t="shared" si="72"/>
        <v>-0.32330827067669177</v>
      </c>
      <c r="GM10" s="754">
        <f t="shared" si="72"/>
        <v>0</v>
      </c>
      <c r="GN10" s="755">
        <f t="shared" si="72"/>
        <v>-0.37714285714285717</v>
      </c>
      <c r="GO10" s="753">
        <f>IF(N10=0,0,GF10/N10)</f>
        <v>0.8910891089108911</v>
      </c>
      <c r="GP10" s="756">
        <f>IF(Q10=0,0,GI10/Q10)</f>
        <v>0.93006993006993011</v>
      </c>
      <c r="GQ10" s="750">
        <v>14</v>
      </c>
      <c r="GR10" s="751">
        <v>0</v>
      </c>
      <c r="GS10" s="752">
        <v>14</v>
      </c>
      <c r="GT10" s="750">
        <v>15</v>
      </c>
      <c r="GU10" s="751">
        <v>0</v>
      </c>
      <c r="GV10" s="752">
        <v>19</v>
      </c>
      <c r="GW10" s="753">
        <f t="shared" si="74"/>
        <v>-6.6666666666666707E-2</v>
      </c>
      <c r="GX10" s="754">
        <f t="shared" si="74"/>
        <v>0</v>
      </c>
      <c r="GY10" s="755">
        <f t="shared" si="74"/>
        <v>-0.26315789473684204</v>
      </c>
      <c r="GZ10" s="753">
        <f>IF(N10=0,0,GQ10/N10)</f>
        <v>0.13861386138613863</v>
      </c>
      <c r="HA10" s="755">
        <f>IF(Q10=0,0,GT10/Q10)</f>
        <v>0.1048951048951049</v>
      </c>
      <c r="HB10" s="763" t="s">
        <v>12</v>
      </c>
      <c r="HC10" s="750">
        <f>AC10+AL10</f>
        <v>11</v>
      </c>
      <c r="HD10" s="751">
        <f>AD10+AM10</f>
        <v>0</v>
      </c>
      <c r="HE10" s="752">
        <f>AE10+AN10</f>
        <v>13</v>
      </c>
      <c r="HF10" s="750">
        <f>AF10+AO10</f>
        <v>22</v>
      </c>
      <c r="HG10" s="751">
        <f>AG10+AP10</f>
        <v>0</v>
      </c>
      <c r="HH10" s="752">
        <f>AH10+AQ10</f>
        <v>39</v>
      </c>
      <c r="HI10" s="758">
        <f t="shared" si="75"/>
        <v>-0.5</v>
      </c>
      <c r="HJ10" s="759">
        <f t="shared" si="75"/>
        <v>0</v>
      </c>
      <c r="HK10" s="760">
        <f t="shared" si="75"/>
        <v>-0.66666666666666652</v>
      </c>
    </row>
    <row r="11" spans="1:220" ht="24.95" customHeight="1" x14ac:dyDescent="0.3">
      <c r="A11" s="745" t="s">
        <v>13</v>
      </c>
      <c r="B11" s="746">
        <v>98</v>
      </c>
      <c r="C11" s="746">
        <v>0</v>
      </c>
      <c r="D11" s="746">
        <v>116</v>
      </c>
      <c r="E11" s="746">
        <v>88</v>
      </c>
      <c r="F11" s="746">
        <v>1</v>
      </c>
      <c r="G11" s="746">
        <v>106</v>
      </c>
      <c r="H11" s="747">
        <f t="shared" si="18"/>
        <v>0.11363636363636359</v>
      </c>
      <c r="I11" s="748">
        <f t="shared" si="18"/>
        <v>-1</v>
      </c>
      <c r="J11" s="749">
        <f t="shared" si="18"/>
        <v>9.4339622641509496E-2</v>
      </c>
      <c r="K11" s="677">
        <f t="shared" si="19"/>
        <v>0</v>
      </c>
      <c r="L11" s="678">
        <f t="shared" si="20"/>
        <v>9.3457943925233638E-3</v>
      </c>
      <c r="M11" s="749">
        <f t="shared" si="21"/>
        <v>-9.3457943925233638E-3</v>
      </c>
      <c r="N11" s="750">
        <v>89</v>
      </c>
      <c r="O11" s="751">
        <v>0</v>
      </c>
      <c r="P11" s="752">
        <v>107</v>
      </c>
      <c r="Q11" s="750">
        <v>80</v>
      </c>
      <c r="R11" s="751">
        <v>1</v>
      </c>
      <c r="S11" s="752">
        <v>98</v>
      </c>
      <c r="T11" s="753">
        <f t="shared" si="23"/>
        <v>0.1125</v>
      </c>
      <c r="U11" s="754">
        <f t="shared" si="23"/>
        <v>-1</v>
      </c>
      <c r="V11" s="755">
        <f t="shared" si="23"/>
        <v>9.1836734693877556E-2</v>
      </c>
      <c r="W11" s="753">
        <f t="shared" si="24"/>
        <v>0.90816326530612246</v>
      </c>
      <c r="X11" s="754">
        <f t="shared" si="25"/>
        <v>0.90909090909090906</v>
      </c>
      <c r="Y11" s="756">
        <f t="shared" si="26"/>
        <v>-9.2764378478660259E-4</v>
      </c>
      <c r="Z11" s="689">
        <f t="shared" si="27"/>
        <v>0</v>
      </c>
      <c r="AA11" s="690">
        <f t="shared" si="28"/>
        <v>1.0101010101010102</v>
      </c>
      <c r="AB11" s="757">
        <f t="shared" si="29"/>
        <v>-1.0101010101010102</v>
      </c>
      <c r="AC11" s="750">
        <v>5</v>
      </c>
      <c r="AD11" s="751">
        <v>0</v>
      </c>
      <c r="AE11" s="752">
        <v>6</v>
      </c>
      <c r="AF11" s="750">
        <v>4</v>
      </c>
      <c r="AG11" s="751">
        <v>0</v>
      </c>
      <c r="AH11" s="752">
        <v>6</v>
      </c>
      <c r="AI11" s="758">
        <f t="shared" si="31"/>
        <v>0.25</v>
      </c>
      <c r="AJ11" s="759">
        <f t="shared" si="31"/>
        <v>0</v>
      </c>
      <c r="AK11" s="760">
        <f t="shared" si="31"/>
        <v>0</v>
      </c>
      <c r="AL11" s="750">
        <v>3</v>
      </c>
      <c r="AM11" s="751">
        <v>0</v>
      </c>
      <c r="AN11" s="752">
        <v>3</v>
      </c>
      <c r="AO11" s="750">
        <v>3</v>
      </c>
      <c r="AP11" s="751">
        <v>0</v>
      </c>
      <c r="AQ11" s="752">
        <v>4</v>
      </c>
      <c r="AR11" s="761">
        <f t="shared" si="33"/>
        <v>0</v>
      </c>
      <c r="AS11" s="759">
        <f t="shared" si="33"/>
        <v>0</v>
      </c>
      <c r="AT11" s="762">
        <f t="shared" si="33"/>
        <v>-0.25</v>
      </c>
      <c r="AU11" s="763" t="s">
        <v>13</v>
      </c>
      <c r="AV11" s="750">
        <v>7</v>
      </c>
      <c r="AW11" s="751">
        <v>10</v>
      </c>
      <c r="AX11" s="755">
        <f t="shared" si="34"/>
        <v>-0.30000000000000004</v>
      </c>
      <c r="AY11" s="750">
        <v>3</v>
      </c>
      <c r="AZ11" s="751">
        <v>2</v>
      </c>
      <c r="BA11" s="755">
        <f t="shared" si="35"/>
        <v>0.5</v>
      </c>
      <c r="BB11" s="750">
        <v>3</v>
      </c>
      <c r="BC11" s="751">
        <v>3</v>
      </c>
      <c r="BD11" s="755">
        <f t="shared" si="36"/>
        <v>0</v>
      </c>
      <c r="BE11" s="750">
        <v>7</v>
      </c>
      <c r="BF11" s="751">
        <v>2</v>
      </c>
      <c r="BG11" s="755">
        <f t="shared" si="37"/>
        <v>2.5</v>
      </c>
      <c r="BH11" s="750">
        <v>20</v>
      </c>
      <c r="BI11" s="751">
        <v>14</v>
      </c>
      <c r="BJ11" s="755">
        <f t="shared" si="38"/>
        <v>0.4285714285714286</v>
      </c>
      <c r="BK11" s="750">
        <v>43</v>
      </c>
      <c r="BL11" s="751">
        <v>43</v>
      </c>
      <c r="BM11" s="755">
        <f t="shared" si="40"/>
        <v>0</v>
      </c>
      <c r="BN11" s="750">
        <v>10</v>
      </c>
      <c r="BO11" s="751">
        <v>18</v>
      </c>
      <c r="BP11" s="751">
        <v>14</v>
      </c>
      <c r="BQ11" s="751">
        <v>18</v>
      </c>
      <c r="BR11" s="751">
        <v>13</v>
      </c>
      <c r="BS11" s="751">
        <v>8</v>
      </c>
      <c r="BT11" s="752">
        <v>8</v>
      </c>
      <c r="BU11" s="750">
        <v>1</v>
      </c>
      <c r="BV11" s="751">
        <v>0</v>
      </c>
      <c r="BW11" s="751">
        <v>17</v>
      </c>
      <c r="BX11" s="751">
        <v>26</v>
      </c>
      <c r="BY11" s="751">
        <v>28</v>
      </c>
      <c r="BZ11" s="751">
        <v>15</v>
      </c>
      <c r="CA11" s="752">
        <v>0</v>
      </c>
      <c r="CB11" s="750">
        <v>31</v>
      </c>
      <c r="CC11" s="751">
        <v>11</v>
      </c>
      <c r="CD11" s="751">
        <v>2</v>
      </c>
      <c r="CE11" s="751">
        <v>36</v>
      </c>
      <c r="CF11" s="751">
        <v>1</v>
      </c>
      <c r="CG11" s="752">
        <v>2</v>
      </c>
      <c r="CH11" s="764" t="s">
        <v>13</v>
      </c>
      <c r="CI11" s="765">
        <v>10</v>
      </c>
      <c r="CJ11" s="751">
        <v>0</v>
      </c>
      <c r="CK11" s="752">
        <v>16</v>
      </c>
      <c r="CL11" s="750">
        <v>6</v>
      </c>
      <c r="CM11" s="751">
        <v>0</v>
      </c>
      <c r="CN11" s="752">
        <v>8</v>
      </c>
      <c r="CO11" s="766">
        <f t="shared" si="43"/>
        <v>0.66666666666666652</v>
      </c>
      <c r="CP11" s="767">
        <f t="shared" si="43"/>
        <v>0</v>
      </c>
      <c r="CQ11" s="768">
        <f t="shared" si="43"/>
        <v>1</v>
      </c>
      <c r="CR11" s="750">
        <v>0</v>
      </c>
      <c r="CS11" s="751">
        <v>0</v>
      </c>
      <c r="CT11" s="752">
        <v>0</v>
      </c>
      <c r="CU11" s="750">
        <v>0</v>
      </c>
      <c r="CV11" s="751">
        <v>0</v>
      </c>
      <c r="CW11" s="752">
        <v>0</v>
      </c>
      <c r="CX11" s="766">
        <f t="shared" si="45"/>
        <v>0</v>
      </c>
      <c r="CY11" s="767">
        <f t="shared" si="45"/>
        <v>0</v>
      </c>
      <c r="CZ11" s="768">
        <f t="shared" si="45"/>
        <v>0</v>
      </c>
      <c r="DA11" s="750">
        <v>69</v>
      </c>
      <c r="DB11" s="751">
        <v>0</v>
      </c>
      <c r="DC11" s="752">
        <v>81</v>
      </c>
      <c r="DD11" s="750">
        <v>67</v>
      </c>
      <c r="DE11" s="751">
        <v>1</v>
      </c>
      <c r="DF11" s="752">
        <v>83</v>
      </c>
      <c r="DG11" s="766">
        <f t="shared" si="47"/>
        <v>2.9850746268656678E-2</v>
      </c>
      <c r="DH11" s="767">
        <f t="shared" si="47"/>
        <v>-1</v>
      </c>
      <c r="DI11" s="768">
        <f t="shared" si="47"/>
        <v>-2.409638554216869E-2</v>
      </c>
      <c r="DJ11" s="750">
        <v>5</v>
      </c>
      <c r="DK11" s="751">
        <v>0</v>
      </c>
      <c r="DL11" s="752">
        <v>6</v>
      </c>
      <c r="DM11" s="765">
        <v>4</v>
      </c>
      <c r="DN11" s="751">
        <v>0</v>
      </c>
      <c r="DO11" s="752">
        <v>6</v>
      </c>
      <c r="DP11" s="766">
        <f t="shared" si="49"/>
        <v>0.25</v>
      </c>
      <c r="DQ11" s="767">
        <f t="shared" si="49"/>
        <v>0</v>
      </c>
      <c r="DR11" s="768">
        <f t="shared" si="49"/>
        <v>0</v>
      </c>
      <c r="DS11" s="763" t="s">
        <v>13</v>
      </c>
      <c r="DT11" s="750">
        <v>0</v>
      </c>
      <c r="DU11" s="751">
        <v>2</v>
      </c>
      <c r="DV11" s="768">
        <f t="shared" si="50"/>
        <v>-1</v>
      </c>
      <c r="DW11" s="750">
        <v>4</v>
      </c>
      <c r="DX11" s="751">
        <v>5</v>
      </c>
      <c r="DY11" s="768">
        <f t="shared" si="51"/>
        <v>-0.19999999999999996</v>
      </c>
      <c r="DZ11" s="750">
        <v>0</v>
      </c>
      <c r="EA11" s="751">
        <v>0</v>
      </c>
      <c r="EB11" s="768">
        <f t="shared" si="52"/>
        <v>0</v>
      </c>
      <c r="EC11" s="750">
        <v>3</v>
      </c>
      <c r="ED11" s="751">
        <v>1</v>
      </c>
      <c r="EE11" s="768">
        <f t="shared" si="53"/>
        <v>2</v>
      </c>
      <c r="EF11" s="750">
        <v>8</v>
      </c>
      <c r="EG11" s="751">
        <v>5</v>
      </c>
      <c r="EH11" s="768">
        <f t="shared" si="54"/>
        <v>0.60000000000000009</v>
      </c>
      <c r="EI11" s="750">
        <v>13</v>
      </c>
      <c r="EJ11" s="751">
        <v>16</v>
      </c>
      <c r="EK11" s="768">
        <f t="shared" si="55"/>
        <v>-0.1875</v>
      </c>
      <c r="EL11" s="750">
        <v>5</v>
      </c>
      <c r="EM11" s="751">
        <v>8</v>
      </c>
      <c r="EN11" s="768">
        <f t="shared" si="56"/>
        <v>-0.375</v>
      </c>
      <c r="EO11" s="750">
        <v>2</v>
      </c>
      <c r="EP11" s="751">
        <v>1</v>
      </c>
      <c r="EQ11" s="768">
        <f t="shared" si="57"/>
        <v>1</v>
      </c>
      <c r="ER11" s="750">
        <v>1</v>
      </c>
      <c r="ES11" s="751">
        <v>1</v>
      </c>
      <c r="ET11" s="768">
        <f t="shared" si="58"/>
        <v>0</v>
      </c>
      <c r="EU11" s="750">
        <v>17</v>
      </c>
      <c r="EV11" s="751">
        <v>11</v>
      </c>
      <c r="EW11" s="768">
        <f t="shared" si="59"/>
        <v>0.54545454545454541</v>
      </c>
      <c r="EX11" s="750">
        <v>0</v>
      </c>
      <c r="EY11" s="751">
        <v>0</v>
      </c>
      <c r="EZ11" s="770">
        <f t="shared" si="60"/>
        <v>0</v>
      </c>
      <c r="FA11" s="750">
        <v>2</v>
      </c>
      <c r="FB11" s="751">
        <v>3</v>
      </c>
      <c r="FC11" s="768">
        <f t="shared" si="61"/>
        <v>-0.33333333333333337</v>
      </c>
      <c r="FD11" s="750">
        <v>1</v>
      </c>
      <c r="FE11" s="751">
        <v>2</v>
      </c>
      <c r="FF11" s="768">
        <f t="shared" si="62"/>
        <v>-0.5</v>
      </c>
      <c r="FG11" s="750">
        <v>8</v>
      </c>
      <c r="FH11" s="751">
        <v>7</v>
      </c>
      <c r="FI11" s="768">
        <f t="shared" si="63"/>
        <v>0.14285714285714279</v>
      </c>
      <c r="FJ11" s="750">
        <v>1</v>
      </c>
      <c r="FK11" s="751">
        <v>0</v>
      </c>
      <c r="FL11" s="768">
        <f t="shared" si="64"/>
        <v>1</v>
      </c>
      <c r="FM11" s="763" t="s">
        <v>13</v>
      </c>
      <c r="FN11" s="750">
        <v>1</v>
      </c>
      <c r="FO11" s="751">
        <v>0</v>
      </c>
      <c r="FP11" s="768">
        <f t="shared" si="65"/>
        <v>1</v>
      </c>
      <c r="FQ11" s="750">
        <v>1</v>
      </c>
      <c r="FR11" s="751">
        <v>0</v>
      </c>
      <c r="FS11" s="768">
        <f t="shared" si="66"/>
        <v>1</v>
      </c>
      <c r="FT11" s="750">
        <v>0</v>
      </c>
      <c r="FU11" s="751">
        <v>1</v>
      </c>
      <c r="FV11" s="768">
        <f t="shared" si="67"/>
        <v>-1</v>
      </c>
      <c r="FW11" s="750">
        <v>0</v>
      </c>
      <c r="FX11" s="751">
        <v>0</v>
      </c>
      <c r="FY11" s="768">
        <f t="shared" si="68"/>
        <v>0</v>
      </c>
      <c r="FZ11" s="750">
        <v>2</v>
      </c>
      <c r="GA11" s="751">
        <v>2</v>
      </c>
      <c r="GB11" s="768">
        <f t="shared" si="69"/>
        <v>0</v>
      </c>
      <c r="GC11" s="750">
        <v>0</v>
      </c>
      <c r="GD11" s="751">
        <v>0</v>
      </c>
      <c r="GE11" s="768">
        <f t="shared" si="70"/>
        <v>0</v>
      </c>
      <c r="GF11" s="750">
        <v>76</v>
      </c>
      <c r="GG11" s="751">
        <v>0</v>
      </c>
      <c r="GH11" s="752">
        <v>94</v>
      </c>
      <c r="GI11" s="750">
        <v>71</v>
      </c>
      <c r="GJ11" s="751">
        <v>1</v>
      </c>
      <c r="GK11" s="752">
        <v>88</v>
      </c>
      <c r="GL11" s="753">
        <f t="shared" si="72"/>
        <v>7.0422535211267678E-2</v>
      </c>
      <c r="GM11" s="754">
        <f t="shared" si="72"/>
        <v>-1</v>
      </c>
      <c r="GN11" s="755">
        <f t="shared" si="72"/>
        <v>6.8181818181818135E-2</v>
      </c>
      <c r="GO11" s="753">
        <f>IF(N11=0,0,GF11/N11)</f>
        <v>0.8539325842696629</v>
      </c>
      <c r="GP11" s="756">
        <f>IF(Q11=0,0,GI11/Q11)</f>
        <v>0.88749999999999996</v>
      </c>
      <c r="GQ11" s="750">
        <v>16</v>
      </c>
      <c r="GR11" s="751">
        <v>0</v>
      </c>
      <c r="GS11" s="752">
        <v>16</v>
      </c>
      <c r="GT11" s="750">
        <v>10</v>
      </c>
      <c r="GU11" s="751">
        <v>0</v>
      </c>
      <c r="GV11" s="752">
        <v>11</v>
      </c>
      <c r="GW11" s="753">
        <f t="shared" si="74"/>
        <v>0.6</v>
      </c>
      <c r="GX11" s="754">
        <f t="shared" si="74"/>
        <v>0</v>
      </c>
      <c r="GY11" s="755">
        <f t="shared" si="74"/>
        <v>0.4545454545454547</v>
      </c>
      <c r="GZ11" s="753">
        <f>IF(N11=0,0,GQ11/N11)</f>
        <v>0.1797752808988764</v>
      </c>
      <c r="HA11" s="755">
        <f>IF(Q11=0,0,GT11/Q11)</f>
        <v>0.125</v>
      </c>
      <c r="HB11" s="763" t="s">
        <v>13</v>
      </c>
      <c r="HC11" s="750">
        <f>AC11+AL11</f>
        <v>8</v>
      </c>
      <c r="HD11" s="751">
        <f>AD11+AM11</f>
        <v>0</v>
      </c>
      <c r="HE11" s="752">
        <f>AE11+AN11</f>
        <v>9</v>
      </c>
      <c r="HF11" s="750">
        <f>AF11+AO11</f>
        <v>7</v>
      </c>
      <c r="HG11" s="751">
        <f>AG11+AP11</f>
        <v>0</v>
      </c>
      <c r="HH11" s="752">
        <f>AH11+AQ11</f>
        <v>10</v>
      </c>
      <c r="HI11" s="758">
        <f t="shared" si="75"/>
        <v>0.1428571428571429</v>
      </c>
      <c r="HJ11" s="759">
        <f t="shared" si="75"/>
        <v>0</v>
      </c>
      <c r="HK11" s="760">
        <f t="shared" si="75"/>
        <v>-0.1</v>
      </c>
    </row>
    <row r="12" spans="1:220" ht="24.95" customHeight="1" thickBot="1" x14ac:dyDescent="0.35">
      <c r="A12" s="771" t="s">
        <v>14</v>
      </c>
      <c r="B12" s="772">
        <v>232</v>
      </c>
      <c r="C12" s="772">
        <v>6</v>
      </c>
      <c r="D12" s="772">
        <v>281</v>
      </c>
      <c r="E12" s="772">
        <v>233</v>
      </c>
      <c r="F12" s="772">
        <v>2</v>
      </c>
      <c r="G12" s="772">
        <v>306</v>
      </c>
      <c r="H12" s="773">
        <f t="shared" si="18"/>
        <v>-4.2918454935622205E-3</v>
      </c>
      <c r="I12" s="774">
        <f t="shared" si="18"/>
        <v>2</v>
      </c>
      <c r="J12" s="775">
        <f t="shared" si="18"/>
        <v>-8.1699346405228829E-2</v>
      </c>
      <c r="K12" s="713">
        <f t="shared" si="19"/>
        <v>2.0905923344947737E-2</v>
      </c>
      <c r="L12" s="714">
        <f t="shared" si="20"/>
        <v>6.4935064935064939E-3</v>
      </c>
      <c r="M12" s="775">
        <f t="shared" si="21"/>
        <v>1.4412416851441243E-2</v>
      </c>
      <c r="N12" s="776">
        <v>207</v>
      </c>
      <c r="O12" s="777">
        <v>6</v>
      </c>
      <c r="P12" s="778">
        <v>251</v>
      </c>
      <c r="Q12" s="776">
        <v>209</v>
      </c>
      <c r="R12" s="777">
        <v>1</v>
      </c>
      <c r="S12" s="778">
        <v>282</v>
      </c>
      <c r="T12" s="779">
        <f t="shared" si="23"/>
        <v>-9.5693779904306095E-3</v>
      </c>
      <c r="U12" s="780">
        <f t="shared" si="23"/>
        <v>5</v>
      </c>
      <c r="V12" s="781">
        <f t="shared" si="23"/>
        <v>-0.1099290780141844</v>
      </c>
      <c r="W12" s="779">
        <f t="shared" si="24"/>
        <v>0.89224137931034486</v>
      </c>
      <c r="X12" s="780">
        <f t="shared" si="25"/>
        <v>0.89699570815450647</v>
      </c>
      <c r="Y12" s="782">
        <f t="shared" si="26"/>
        <v>-4.7543288441616038E-3</v>
      </c>
      <c r="Z12" s="715">
        <f t="shared" si="27"/>
        <v>2.3346303501945527</v>
      </c>
      <c r="AA12" s="716">
        <f t="shared" si="28"/>
        <v>0.35335689045936397</v>
      </c>
      <c r="AB12" s="783">
        <f t="shared" si="29"/>
        <v>1.9812734597351886</v>
      </c>
      <c r="AC12" s="776">
        <v>17</v>
      </c>
      <c r="AD12" s="777">
        <v>3</v>
      </c>
      <c r="AE12" s="778">
        <v>25</v>
      </c>
      <c r="AF12" s="776">
        <v>17</v>
      </c>
      <c r="AG12" s="777">
        <v>1</v>
      </c>
      <c r="AH12" s="778">
        <v>24</v>
      </c>
      <c r="AI12" s="784">
        <f t="shared" si="31"/>
        <v>0</v>
      </c>
      <c r="AJ12" s="785">
        <f t="shared" si="31"/>
        <v>2</v>
      </c>
      <c r="AK12" s="786">
        <f t="shared" si="31"/>
        <v>4.1666666666666713E-2</v>
      </c>
      <c r="AL12" s="776">
        <v>5</v>
      </c>
      <c r="AM12" s="777">
        <v>0</v>
      </c>
      <c r="AN12" s="778">
        <v>6</v>
      </c>
      <c r="AO12" s="776">
        <v>5</v>
      </c>
      <c r="AP12" s="777">
        <v>0</v>
      </c>
      <c r="AQ12" s="778">
        <v>6</v>
      </c>
      <c r="AR12" s="787">
        <f t="shared" si="33"/>
        <v>0</v>
      </c>
      <c r="AS12" s="785">
        <f t="shared" si="33"/>
        <v>0</v>
      </c>
      <c r="AT12" s="788">
        <f t="shared" si="33"/>
        <v>0</v>
      </c>
      <c r="AU12" s="789" t="s">
        <v>14</v>
      </c>
      <c r="AV12" s="776">
        <v>16</v>
      </c>
      <c r="AW12" s="777">
        <v>18</v>
      </c>
      <c r="AX12" s="781">
        <f t="shared" si="34"/>
        <v>-0.11111111111111116</v>
      </c>
      <c r="AY12" s="776">
        <v>6</v>
      </c>
      <c r="AZ12" s="777">
        <v>5</v>
      </c>
      <c r="BA12" s="781">
        <f t="shared" si="35"/>
        <v>0.19999999999999996</v>
      </c>
      <c r="BB12" s="776">
        <v>5</v>
      </c>
      <c r="BC12" s="777">
        <v>12</v>
      </c>
      <c r="BD12" s="781">
        <f t="shared" si="36"/>
        <v>-0.58333333333333326</v>
      </c>
      <c r="BE12" s="776">
        <v>8</v>
      </c>
      <c r="BF12" s="777">
        <v>6</v>
      </c>
      <c r="BG12" s="781">
        <f t="shared" si="37"/>
        <v>0.33333333333333326</v>
      </c>
      <c r="BH12" s="776">
        <v>54</v>
      </c>
      <c r="BI12" s="777">
        <v>59</v>
      </c>
      <c r="BJ12" s="781">
        <f t="shared" si="38"/>
        <v>-8.4745762711864403E-2</v>
      </c>
      <c r="BK12" s="776">
        <v>110</v>
      </c>
      <c r="BL12" s="777">
        <v>106</v>
      </c>
      <c r="BM12" s="781">
        <f t="shared" si="40"/>
        <v>3.7735849056603765E-2</v>
      </c>
      <c r="BN12" s="776">
        <v>36</v>
      </c>
      <c r="BO12" s="777">
        <v>24</v>
      </c>
      <c r="BP12" s="777">
        <v>30</v>
      </c>
      <c r="BQ12" s="777">
        <v>35</v>
      </c>
      <c r="BR12" s="777">
        <v>27</v>
      </c>
      <c r="BS12" s="777">
        <v>32</v>
      </c>
      <c r="BT12" s="778">
        <v>23</v>
      </c>
      <c r="BU12" s="776">
        <v>3</v>
      </c>
      <c r="BV12" s="777">
        <v>11</v>
      </c>
      <c r="BW12" s="777">
        <v>31</v>
      </c>
      <c r="BX12" s="777">
        <v>67</v>
      </c>
      <c r="BY12" s="777">
        <v>48</v>
      </c>
      <c r="BZ12" s="777">
        <v>49</v>
      </c>
      <c r="CA12" s="778">
        <v>5</v>
      </c>
      <c r="CB12" s="776">
        <v>81</v>
      </c>
      <c r="CC12" s="777">
        <v>29</v>
      </c>
      <c r="CD12" s="777">
        <v>4</v>
      </c>
      <c r="CE12" s="777">
        <v>77</v>
      </c>
      <c r="CF12" s="777">
        <v>6</v>
      </c>
      <c r="CG12" s="778">
        <v>7</v>
      </c>
      <c r="CH12" s="790" t="s">
        <v>14</v>
      </c>
      <c r="CI12" s="791">
        <v>24</v>
      </c>
      <c r="CJ12" s="777">
        <v>0</v>
      </c>
      <c r="CK12" s="778">
        <v>36</v>
      </c>
      <c r="CL12" s="776">
        <v>25</v>
      </c>
      <c r="CM12" s="777">
        <v>0</v>
      </c>
      <c r="CN12" s="778">
        <v>41</v>
      </c>
      <c r="CO12" s="792">
        <f t="shared" si="43"/>
        <v>-0.04</v>
      </c>
      <c r="CP12" s="793">
        <f t="shared" si="43"/>
        <v>0</v>
      </c>
      <c r="CQ12" s="794">
        <f t="shared" si="43"/>
        <v>-0.12195121951219505</v>
      </c>
      <c r="CR12" s="776">
        <v>0</v>
      </c>
      <c r="CS12" s="777">
        <v>0</v>
      </c>
      <c r="CT12" s="778">
        <v>0</v>
      </c>
      <c r="CU12" s="776">
        <v>1</v>
      </c>
      <c r="CV12" s="777">
        <v>0</v>
      </c>
      <c r="CW12" s="778">
        <v>1</v>
      </c>
      <c r="CX12" s="792">
        <f t="shared" si="45"/>
        <v>-1</v>
      </c>
      <c r="CY12" s="793">
        <f t="shared" si="45"/>
        <v>0</v>
      </c>
      <c r="CZ12" s="794">
        <f t="shared" si="45"/>
        <v>-1</v>
      </c>
      <c r="DA12" s="776">
        <v>167</v>
      </c>
      <c r="DB12" s="777">
        <v>6</v>
      </c>
      <c r="DC12" s="778">
        <v>204</v>
      </c>
      <c r="DD12" s="776">
        <v>182</v>
      </c>
      <c r="DE12" s="777">
        <v>1</v>
      </c>
      <c r="DF12" s="778">
        <v>252</v>
      </c>
      <c r="DG12" s="792">
        <f t="shared" si="47"/>
        <v>-8.2417582417582486E-2</v>
      </c>
      <c r="DH12" s="793">
        <f t="shared" si="47"/>
        <v>5</v>
      </c>
      <c r="DI12" s="794">
        <f t="shared" si="47"/>
        <v>-0.19047619047619052</v>
      </c>
      <c r="DJ12" s="776">
        <v>17</v>
      </c>
      <c r="DK12" s="777">
        <v>3</v>
      </c>
      <c r="DL12" s="778">
        <v>25</v>
      </c>
      <c r="DM12" s="791">
        <v>16</v>
      </c>
      <c r="DN12" s="777">
        <v>1</v>
      </c>
      <c r="DO12" s="778">
        <v>23</v>
      </c>
      <c r="DP12" s="792">
        <f t="shared" si="49"/>
        <v>6.25E-2</v>
      </c>
      <c r="DQ12" s="793">
        <f t="shared" si="49"/>
        <v>2</v>
      </c>
      <c r="DR12" s="794">
        <f t="shared" si="49"/>
        <v>8.695652173913046E-2</v>
      </c>
      <c r="DS12" s="789" t="s">
        <v>14</v>
      </c>
      <c r="DT12" s="776">
        <v>0</v>
      </c>
      <c r="DU12" s="777">
        <v>2</v>
      </c>
      <c r="DV12" s="794">
        <f t="shared" si="50"/>
        <v>-1</v>
      </c>
      <c r="DW12" s="776">
        <v>10</v>
      </c>
      <c r="DX12" s="777">
        <v>11</v>
      </c>
      <c r="DY12" s="794">
        <f t="shared" si="51"/>
        <v>-9.0909090909090939E-2</v>
      </c>
      <c r="DZ12" s="776">
        <v>0</v>
      </c>
      <c r="EA12" s="777">
        <v>0</v>
      </c>
      <c r="EB12" s="794">
        <f t="shared" si="52"/>
        <v>0</v>
      </c>
      <c r="EC12" s="776">
        <v>6</v>
      </c>
      <c r="ED12" s="777">
        <v>4</v>
      </c>
      <c r="EE12" s="794">
        <f t="shared" si="53"/>
        <v>0.5</v>
      </c>
      <c r="EF12" s="776">
        <v>12</v>
      </c>
      <c r="EG12" s="777">
        <v>11</v>
      </c>
      <c r="EH12" s="794">
        <f t="shared" si="54"/>
        <v>9.0909090909090828E-2</v>
      </c>
      <c r="EI12" s="776">
        <v>34</v>
      </c>
      <c r="EJ12" s="777">
        <v>56</v>
      </c>
      <c r="EK12" s="794">
        <f t="shared" si="55"/>
        <v>-0.3928571428571429</v>
      </c>
      <c r="EL12" s="776">
        <v>30</v>
      </c>
      <c r="EM12" s="777">
        <v>25</v>
      </c>
      <c r="EN12" s="794">
        <f t="shared" si="56"/>
        <v>0.19999999999999996</v>
      </c>
      <c r="EO12" s="776">
        <v>0</v>
      </c>
      <c r="EP12" s="777">
        <v>1</v>
      </c>
      <c r="EQ12" s="794">
        <f t="shared" si="57"/>
        <v>-1</v>
      </c>
      <c r="ER12" s="776">
        <v>2</v>
      </c>
      <c r="ES12" s="777">
        <v>1</v>
      </c>
      <c r="ET12" s="794">
        <f t="shared" si="58"/>
        <v>1</v>
      </c>
      <c r="EU12" s="776">
        <v>32</v>
      </c>
      <c r="EV12" s="777">
        <v>23</v>
      </c>
      <c r="EW12" s="794">
        <f t="shared" si="59"/>
        <v>0.39130434782608692</v>
      </c>
      <c r="EX12" s="776">
        <v>0</v>
      </c>
      <c r="EY12" s="777">
        <v>0</v>
      </c>
      <c r="EZ12" s="795">
        <f t="shared" si="60"/>
        <v>0</v>
      </c>
      <c r="FA12" s="776">
        <v>10</v>
      </c>
      <c r="FB12" s="777">
        <v>7</v>
      </c>
      <c r="FC12" s="794">
        <f t="shared" si="61"/>
        <v>0.4285714285714286</v>
      </c>
      <c r="FD12" s="776">
        <v>4</v>
      </c>
      <c r="FE12" s="777">
        <v>4</v>
      </c>
      <c r="FF12" s="794">
        <f t="shared" si="62"/>
        <v>0</v>
      </c>
      <c r="FG12" s="776">
        <v>20</v>
      </c>
      <c r="FH12" s="777">
        <v>11</v>
      </c>
      <c r="FI12" s="794">
        <f t="shared" si="63"/>
        <v>0.81818181818181812</v>
      </c>
      <c r="FJ12" s="776">
        <v>3</v>
      </c>
      <c r="FK12" s="777">
        <v>6</v>
      </c>
      <c r="FL12" s="794">
        <f t="shared" si="64"/>
        <v>-0.5</v>
      </c>
      <c r="FM12" s="789" t="s">
        <v>14</v>
      </c>
      <c r="FN12" s="776">
        <v>4</v>
      </c>
      <c r="FO12" s="777">
        <v>4</v>
      </c>
      <c r="FP12" s="794">
        <f t="shared" si="65"/>
        <v>0</v>
      </c>
      <c r="FQ12" s="776">
        <v>2</v>
      </c>
      <c r="FR12" s="777">
        <v>1</v>
      </c>
      <c r="FS12" s="794">
        <f t="shared" si="66"/>
        <v>1</v>
      </c>
      <c r="FT12" s="776">
        <v>0</v>
      </c>
      <c r="FU12" s="777">
        <v>2</v>
      </c>
      <c r="FV12" s="794">
        <f t="shared" si="67"/>
        <v>-1</v>
      </c>
      <c r="FW12" s="776">
        <v>3</v>
      </c>
      <c r="FX12" s="777">
        <v>4</v>
      </c>
      <c r="FY12" s="794">
        <f t="shared" si="68"/>
        <v>-0.25</v>
      </c>
      <c r="FZ12" s="776">
        <v>10</v>
      </c>
      <c r="GA12" s="777">
        <v>6</v>
      </c>
      <c r="GB12" s="794">
        <f t="shared" si="69"/>
        <v>0.66666666666666674</v>
      </c>
      <c r="GC12" s="776">
        <v>2</v>
      </c>
      <c r="GD12" s="777">
        <v>3</v>
      </c>
      <c r="GE12" s="794">
        <f t="shared" si="70"/>
        <v>-0.33333333333333337</v>
      </c>
      <c r="GF12" s="776">
        <v>189</v>
      </c>
      <c r="GG12" s="777">
        <v>6</v>
      </c>
      <c r="GH12" s="778">
        <v>232</v>
      </c>
      <c r="GI12" s="776">
        <v>189</v>
      </c>
      <c r="GJ12" s="777">
        <v>1</v>
      </c>
      <c r="GK12" s="778">
        <v>254</v>
      </c>
      <c r="GL12" s="779">
        <f t="shared" si="72"/>
        <v>0</v>
      </c>
      <c r="GM12" s="780">
        <f t="shared" si="72"/>
        <v>5</v>
      </c>
      <c r="GN12" s="781">
        <f t="shared" si="72"/>
        <v>-8.6614173228346511E-2</v>
      </c>
      <c r="GO12" s="779">
        <f>IF(N12=0,0,GF12/N12)</f>
        <v>0.91304347826086951</v>
      </c>
      <c r="GP12" s="782">
        <f>IF(Q12=0,0,GI12/Q12)</f>
        <v>0.90430622009569372</v>
      </c>
      <c r="GQ12" s="776">
        <v>26</v>
      </c>
      <c r="GR12" s="777">
        <v>0</v>
      </c>
      <c r="GS12" s="778">
        <v>34</v>
      </c>
      <c r="GT12" s="776">
        <v>25</v>
      </c>
      <c r="GU12" s="777">
        <v>0</v>
      </c>
      <c r="GV12" s="778">
        <v>34</v>
      </c>
      <c r="GW12" s="779">
        <f t="shared" si="74"/>
        <v>0.04</v>
      </c>
      <c r="GX12" s="780">
        <f t="shared" si="74"/>
        <v>0</v>
      </c>
      <c r="GY12" s="781">
        <f t="shared" si="74"/>
        <v>0</v>
      </c>
      <c r="GZ12" s="779">
        <f>IF(N12=0,0,GQ12/N12)</f>
        <v>0.12560386473429952</v>
      </c>
      <c r="HA12" s="781">
        <f>IF(Q12=0,0,GT12/Q12)</f>
        <v>0.11961722488038277</v>
      </c>
      <c r="HB12" s="789" t="s">
        <v>14</v>
      </c>
      <c r="HC12" s="776">
        <f>AC12+AL12</f>
        <v>22</v>
      </c>
      <c r="HD12" s="777">
        <f>AD12+AM12</f>
        <v>3</v>
      </c>
      <c r="HE12" s="778">
        <f>AE12+AN12</f>
        <v>31</v>
      </c>
      <c r="HF12" s="776">
        <f>AF12+AO12</f>
        <v>22</v>
      </c>
      <c r="HG12" s="777">
        <f>AG12+AP12</f>
        <v>1</v>
      </c>
      <c r="HH12" s="778">
        <f>AH12+AQ12</f>
        <v>30</v>
      </c>
      <c r="HI12" s="784">
        <f t="shared" si="75"/>
        <v>0</v>
      </c>
      <c r="HJ12" s="785">
        <f t="shared" si="75"/>
        <v>2</v>
      </c>
      <c r="HK12" s="786">
        <f t="shared" si="75"/>
        <v>3.3333333333333284E-2</v>
      </c>
    </row>
    <row r="13" spans="1:220" ht="24.95" customHeight="1" x14ac:dyDescent="0.2"/>
    <row r="14" spans="1:220" ht="24.95" customHeight="1" x14ac:dyDescent="0.2">
      <c r="E14" s="799"/>
      <c r="F14" s="799"/>
      <c r="Q14" s="799"/>
      <c r="R14" s="799"/>
      <c r="AF14" s="799"/>
      <c r="AG14" s="799"/>
      <c r="AL14" s="799"/>
      <c r="AM14" s="799"/>
      <c r="AN14" s="799"/>
      <c r="AO14" s="799"/>
      <c r="AP14" s="799"/>
      <c r="AQ14" s="799"/>
      <c r="AR14" s="799"/>
      <c r="AS14" s="799"/>
      <c r="AT14" s="799"/>
      <c r="AZ14" s="799"/>
      <c r="BC14" s="799"/>
      <c r="BE14" s="799"/>
      <c r="BH14" s="799"/>
      <c r="BI14" s="799"/>
      <c r="BN14" s="799"/>
      <c r="BO14" s="799"/>
      <c r="BP14" s="799"/>
      <c r="BQ14" s="799"/>
      <c r="BR14" s="799"/>
      <c r="BS14" s="799"/>
      <c r="BT14" s="799"/>
      <c r="BU14" s="799"/>
      <c r="BV14" s="799"/>
      <c r="BX14" s="799"/>
      <c r="BY14" s="799"/>
      <c r="CA14" s="799"/>
      <c r="CD14" s="799"/>
      <c r="CE14" s="799"/>
      <c r="CG14" s="799"/>
      <c r="CI14" s="799"/>
      <c r="CL14" s="799"/>
      <c r="CM14" s="799"/>
      <c r="CU14" s="799"/>
      <c r="CV14" s="799"/>
      <c r="DD14" s="799"/>
      <c r="DE14" s="799"/>
      <c r="DM14" s="799"/>
      <c r="DN14" s="799"/>
      <c r="HF14" s="799"/>
      <c r="HG14" s="799"/>
    </row>
    <row r="15" spans="1:220" ht="24.95" customHeight="1" x14ac:dyDescent="0.2">
      <c r="E15" s="799"/>
      <c r="F15" s="799"/>
      <c r="Q15" s="799"/>
      <c r="R15" s="799"/>
      <c r="AF15" s="799"/>
      <c r="AG15" s="799"/>
      <c r="AL15" s="799"/>
      <c r="AM15" s="799"/>
      <c r="AN15" s="799"/>
      <c r="AO15" s="799"/>
      <c r="AP15" s="799"/>
      <c r="AQ15" s="799"/>
      <c r="AR15" s="799"/>
      <c r="AS15" s="799"/>
      <c r="AT15" s="799"/>
      <c r="AZ15" s="799"/>
      <c r="BC15" s="799"/>
      <c r="BE15" s="799"/>
      <c r="BH15" s="799"/>
      <c r="BI15" s="799"/>
      <c r="BN15" s="799"/>
      <c r="BO15" s="799"/>
      <c r="BP15" s="799"/>
      <c r="BQ15" s="799"/>
      <c r="BR15" s="799"/>
      <c r="BS15" s="799"/>
      <c r="BT15" s="799"/>
      <c r="BU15" s="799"/>
      <c r="BV15" s="799"/>
      <c r="BX15" s="799"/>
      <c r="BY15" s="799"/>
      <c r="CA15" s="799"/>
      <c r="CD15" s="799"/>
      <c r="CE15" s="799"/>
      <c r="CG15" s="799"/>
      <c r="CI15" s="799"/>
      <c r="CL15" s="799"/>
      <c r="CM15" s="799"/>
      <c r="CU15" s="799"/>
      <c r="CV15" s="799"/>
      <c r="DD15" s="799"/>
      <c r="DE15" s="799"/>
      <c r="DM15" s="799"/>
      <c r="DN15" s="799"/>
      <c r="HF15" s="799"/>
      <c r="HG15" s="799"/>
    </row>
    <row r="16" spans="1:220" ht="24.95" customHeight="1" x14ac:dyDescent="0.2">
      <c r="E16" s="799"/>
      <c r="F16" s="799"/>
      <c r="Q16" s="799"/>
      <c r="R16" s="799"/>
      <c r="AF16" s="799"/>
      <c r="AG16" s="799"/>
      <c r="AL16" s="799"/>
      <c r="AM16" s="799"/>
      <c r="AN16" s="799"/>
      <c r="AO16" s="799"/>
      <c r="AP16" s="799"/>
      <c r="AQ16" s="799"/>
      <c r="AR16" s="799"/>
      <c r="AS16" s="799"/>
      <c r="AT16" s="799"/>
      <c r="AZ16" s="799"/>
      <c r="BC16" s="799"/>
      <c r="BE16" s="799"/>
      <c r="BH16" s="799"/>
      <c r="BI16" s="799"/>
      <c r="BN16" s="799"/>
      <c r="BO16" s="799"/>
      <c r="BP16" s="799"/>
      <c r="BQ16" s="799"/>
      <c r="BR16" s="799"/>
      <c r="BS16" s="799"/>
      <c r="BT16" s="799"/>
      <c r="BU16" s="799"/>
      <c r="BV16" s="799"/>
      <c r="BX16" s="799"/>
      <c r="BY16" s="799"/>
      <c r="CA16" s="799"/>
      <c r="CD16" s="799"/>
      <c r="CE16" s="799"/>
      <c r="CG16" s="799"/>
      <c r="CI16" s="799"/>
      <c r="CL16" s="799"/>
      <c r="CM16" s="799"/>
      <c r="CU16" s="799"/>
      <c r="CV16" s="799"/>
      <c r="DD16" s="799"/>
      <c r="DE16" s="799"/>
      <c r="DM16" s="799"/>
      <c r="DN16" s="799"/>
      <c r="HF16" s="799"/>
      <c r="HG16" s="799"/>
    </row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33.75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</sheetData>
  <mergeCells count="109">
    <mergeCell ref="A1:AT1"/>
    <mergeCell ref="AU1:CG1"/>
    <mergeCell ref="CH1:DR1"/>
    <mergeCell ref="DS1:FL1"/>
    <mergeCell ref="FM1:HA1"/>
    <mergeCell ref="A2:M2"/>
    <mergeCell ref="AA3:AT3"/>
    <mergeCell ref="BM3:CG3"/>
    <mergeCell ref="DA3:DR3"/>
    <mergeCell ref="EA3:FL3"/>
    <mergeCell ref="FN3:HA3"/>
    <mergeCell ref="B4:M5"/>
    <mergeCell ref="N4:V5"/>
    <mergeCell ref="W4:Y6"/>
    <mergeCell ref="Z4:AB6"/>
    <mergeCell ref="AC4:AK5"/>
    <mergeCell ref="AL4:AT5"/>
    <mergeCell ref="AV4:BM5"/>
    <mergeCell ref="BN4:BT5"/>
    <mergeCell ref="BU4:CA4"/>
    <mergeCell ref="CB4:CG4"/>
    <mergeCell ref="CI4:CZ4"/>
    <mergeCell ref="CC5:CC7"/>
    <mergeCell ref="CD5:CD7"/>
    <mergeCell ref="CE5:CE7"/>
    <mergeCell ref="HC4:HK5"/>
    <mergeCell ref="BU5:BU7"/>
    <mergeCell ref="BV5:BV7"/>
    <mergeCell ref="BW5:BW7"/>
    <mergeCell ref="BX5:BX7"/>
    <mergeCell ref="BY5:BY7"/>
    <mergeCell ref="BZ5:BZ7"/>
    <mergeCell ref="CA5:CA7"/>
    <mergeCell ref="CB5:CB7"/>
    <mergeCell ref="DA4:DR4"/>
    <mergeCell ref="DS4:DS5"/>
    <mergeCell ref="DT4:FL4"/>
    <mergeCell ref="FN4:GE4"/>
    <mergeCell ref="GF4:GP5"/>
    <mergeCell ref="DT5:DV6"/>
    <mergeCell ref="DW5:DY6"/>
    <mergeCell ref="DZ5:EB6"/>
    <mergeCell ref="EC5:EE6"/>
    <mergeCell ref="CI5:CQ5"/>
    <mergeCell ref="CR5:CZ5"/>
    <mergeCell ref="DA5:DI5"/>
    <mergeCell ref="DJ5:DR5"/>
    <mergeCell ref="CU6:CW6"/>
    <mergeCell ref="CX6:CZ6"/>
    <mergeCell ref="DA6:DC6"/>
    <mergeCell ref="DD6:DF6"/>
    <mergeCell ref="GQ4:HA5"/>
    <mergeCell ref="FQ5:FS6"/>
    <mergeCell ref="FT5:FV6"/>
    <mergeCell ref="FW5:FY6"/>
    <mergeCell ref="FZ5:GB6"/>
    <mergeCell ref="GC5:GE6"/>
    <mergeCell ref="B6:D6"/>
    <mergeCell ref="E6:G6"/>
    <mergeCell ref="H6:J6"/>
    <mergeCell ref="K6:M6"/>
    <mergeCell ref="N6:P6"/>
    <mergeCell ref="EX5:EZ6"/>
    <mergeCell ref="FA5:FC6"/>
    <mergeCell ref="FD5:FF6"/>
    <mergeCell ref="FG5:FI6"/>
    <mergeCell ref="FJ5:FL6"/>
    <mergeCell ref="FN5:FP6"/>
    <mergeCell ref="EF5:EH6"/>
    <mergeCell ref="EI5:EK6"/>
    <mergeCell ref="EL5:EN6"/>
    <mergeCell ref="EO5:EQ6"/>
    <mergeCell ref="ER5:ET6"/>
    <mergeCell ref="EU5:EW6"/>
    <mergeCell ref="CF5:CF7"/>
    <mergeCell ref="CG5:CG7"/>
    <mergeCell ref="CR6:CT6"/>
    <mergeCell ref="AO6:AQ6"/>
    <mergeCell ref="AR6:AT6"/>
    <mergeCell ref="AV6:AX6"/>
    <mergeCell ref="AY6:BA6"/>
    <mergeCell ref="BB6:BD6"/>
    <mergeCell ref="BE6:BG6"/>
    <mergeCell ref="Q6:S6"/>
    <mergeCell ref="T6:V6"/>
    <mergeCell ref="AC6:AE6"/>
    <mergeCell ref="AF6:AH6"/>
    <mergeCell ref="AI6:AK6"/>
    <mergeCell ref="AL6:AN6"/>
    <mergeCell ref="GT6:GV6"/>
    <mergeCell ref="GW6:GY6"/>
    <mergeCell ref="GZ6:HA6"/>
    <mergeCell ref="HC6:HE6"/>
    <mergeCell ref="HF6:HH6"/>
    <mergeCell ref="HI6:HK6"/>
    <mergeCell ref="GF6:GH6"/>
    <mergeCell ref="GI6:GK6"/>
    <mergeCell ref="GL6:GN6"/>
    <mergeCell ref="GO6:GP6"/>
    <mergeCell ref="GQ6:GS6"/>
    <mergeCell ref="DG6:DI6"/>
    <mergeCell ref="DJ6:DL6"/>
    <mergeCell ref="DM6:DO6"/>
    <mergeCell ref="DP6:DR6"/>
    <mergeCell ref="BH6:BJ6"/>
    <mergeCell ref="BK6:BM6"/>
    <mergeCell ref="CI6:CK6"/>
    <mergeCell ref="CL6:CN6"/>
    <mergeCell ref="CO6:CQ6"/>
  </mergeCells>
  <conditionalFormatting sqref="T8:V12 AI8:AK12 AR8:AT12 AX8:AX12 BA8:BA12 BD8:BD12 BG8:BG12 BJ8:BJ12 BM8:BM12 CO8:CQ12 CX8:CZ12 DG8:DI12 DP8:DR12 DV8:DV12 DY8:DY12 EB8:EB12 EE8:EE12 EH8:EH12 EK8:EK12 EN8:EN12 EQ8:EQ12 ET8:ET12 EW8:EW12 EZ8:EZ12 FC8:FC12 FF8:FF12 FI8:FI12 FL8:FL12 FP8:FP12 FS8:FS12 FV8:FV12 FY8:FY12 GB8:GB12 GE8:GE12 GL8:GN12 Y8:Y12 AB8:AB12 HI8:HK12">
    <cfRule type="cellIs" dxfId="62" priority="19" operator="greaterThan">
      <formula>0</formula>
    </cfRule>
  </conditionalFormatting>
  <conditionalFormatting sqref="DT8:FL12 FN8:HA12 N8:Y12 AC8:AT12 CI8:DR12 HC8:HK12 AV8:CG12">
    <cfRule type="cellIs" dxfId="61" priority="18" operator="equal">
      <formula>0</formula>
    </cfRule>
  </conditionalFormatting>
  <conditionalFormatting sqref="GW8:GY12">
    <cfRule type="cellIs" dxfId="60" priority="15" operator="greaterThan">
      <formula>0</formula>
    </cfRule>
    <cfRule type="cellIs" dxfId="59" priority="16" operator="greaterThan">
      <formula>0</formula>
    </cfRule>
    <cfRule type="cellIs" dxfId="58" priority="17" operator="greaterThan">
      <formula>0</formula>
    </cfRule>
  </conditionalFormatting>
  <conditionalFormatting sqref="Z8:AB12">
    <cfRule type="cellIs" dxfId="57" priority="14" operator="equal">
      <formula>0</formula>
    </cfRule>
  </conditionalFormatting>
  <printOptions horizontalCentered="1"/>
  <pageMargins left="0.23622047244094491" right="0.19685039370078741" top="0.59055118110236227" bottom="0.43307086614173229" header="0.19685039370078741" footer="0.19685039370078741"/>
  <pageSetup paperSize="9" scale="43" orientation="landscape" r:id="rId1"/>
  <headerFooter alignWithMargins="0">
    <oddFooter>&amp;R&amp;"Arial Cyr,полужирный курсив"&amp;16Таблица № 9   Страница &amp;P из &amp;N</oddFooter>
  </headerFooter>
  <colBreaks count="5" manualBreakCount="5">
    <brk id="46" max="43" man="1"/>
    <brk id="85" max="43" man="1"/>
    <brk id="122" max="43" man="1"/>
    <brk id="168" max="43" man="1"/>
    <brk id="209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4"/>
  <sheetViews>
    <sheetView view="pageBreakPreview" zoomScale="40" zoomScaleNormal="50" zoomScaleSheetLayoutView="40" workbookViewId="0">
      <selection activeCell="A13" sqref="A13:CQ42"/>
    </sheetView>
  </sheetViews>
  <sheetFormatPr defaultColWidth="9.140625" defaultRowHeight="12.75" x14ac:dyDescent="0.2"/>
  <cols>
    <col min="1" max="1" width="24.140625" style="601" customWidth="1"/>
    <col min="2" max="7" width="6.7109375" style="604" hidden="1" customWidth="1"/>
    <col min="8" max="8" width="7.5703125" style="604" hidden="1" customWidth="1"/>
    <col min="9" max="9" width="10" style="604" hidden="1" customWidth="1"/>
    <col min="10" max="10" width="7.5703125" style="604" hidden="1" customWidth="1"/>
    <col min="11" max="11" width="7.140625" style="604" hidden="1" customWidth="1"/>
    <col min="12" max="12" width="8.140625" style="604" hidden="1" customWidth="1"/>
    <col min="13" max="13" width="6.7109375" style="604" hidden="1" customWidth="1"/>
    <col min="14" max="19" width="6.85546875" style="604" customWidth="1"/>
    <col min="20" max="20" width="8.140625" style="604" customWidth="1"/>
    <col min="21" max="21" width="8.5703125" style="604" customWidth="1"/>
    <col min="22" max="22" width="8.140625" style="604" customWidth="1"/>
    <col min="23" max="25" width="10" style="604" customWidth="1"/>
    <col min="26" max="26" width="8.42578125" style="604" customWidth="1"/>
    <col min="27" max="27" width="8.7109375" style="604" customWidth="1"/>
    <col min="28" max="28" width="7.7109375" style="604" customWidth="1"/>
    <col min="29" max="30" width="6.7109375" style="604" customWidth="1"/>
    <col min="31" max="31" width="8.42578125" style="604" customWidth="1"/>
    <col min="32" max="33" width="6.140625" style="604" customWidth="1"/>
    <col min="34" max="34" width="8.42578125" style="604" customWidth="1"/>
    <col min="35" max="36" width="6.140625" style="604" customWidth="1"/>
    <col min="37" max="37" width="8.42578125" style="604" customWidth="1"/>
    <col min="38" max="39" width="6.7109375" style="604" customWidth="1"/>
    <col min="40" max="40" width="8.42578125" style="604" customWidth="1"/>
    <col min="41" max="42" width="7" style="604" customWidth="1"/>
    <col min="43" max="43" width="8.42578125" style="604" customWidth="1"/>
    <col min="44" max="45" width="6.140625" style="604" customWidth="1"/>
    <col min="46" max="46" width="8.42578125" style="604" customWidth="1"/>
    <col min="47" max="48" width="6.140625" style="604" customWidth="1"/>
    <col min="49" max="49" width="8.42578125" style="604" customWidth="1"/>
    <col min="50" max="51" width="6.140625" style="604" customWidth="1"/>
    <col min="52" max="52" width="8.42578125" style="604" customWidth="1"/>
    <col min="53" max="53" width="27.42578125" style="601" customWidth="1"/>
    <col min="54" max="55" width="6.7109375" style="604" customWidth="1"/>
    <col min="56" max="56" width="8.7109375" style="604" customWidth="1"/>
    <col min="57" max="58" width="5.85546875" style="604" customWidth="1"/>
    <col min="59" max="59" width="9.28515625" style="604" customWidth="1"/>
    <col min="60" max="61" width="5.85546875" style="604" customWidth="1"/>
    <col min="62" max="62" width="8.28515625" style="604" customWidth="1"/>
    <col min="63" max="64" width="5.85546875" style="604" customWidth="1"/>
    <col min="65" max="65" width="8.28515625" style="604" customWidth="1"/>
    <col min="66" max="67" width="5.85546875" style="604" customWidth="1"/>
    <col min="68" max="68" width="8.28515625" style="604" customWidth="1"/>
    <col min="69" max="70" width="5.85546875" style="604" customWidth="1"/>
    <col min="71" max="71" width="8.28515625" style="604" customWidth="1"/>
    <col min="72" max="73" width="6" style="604" customWidth="1"/>
    <col min="74" max="74" width="8.42578125" style="604" customWidth="1"/>
    <col min="75" max="76" width="6" style="604" customWidth="1"/>
    <col min="77" max="77" width="8.42578125" style="604" customWidth="1"/>
    <col min="78" max="79" width="6" style="604" customWidth="1"/>
    <col min="80" max="80" width="8.42578125" style="604" customWidth="1"/>
    <col min="81" max="82" width="6" style="604" customWidth="1"/>
    <col min="83" max="83" width="8.42578125" style="604" customWidth="1"/>
    <col min="84" max="85" width="6" style="604" customWidth="1"/>
    <col min="86" max="86" width="8.42578125" style="604" customWidth="1"/>
    <col min="87" max="88" width="6" style="604" customWidth="1"/>
    <col min="89" max="89" width="8.42578125" style="604" customWidth="1"/>
    <col min="90" max="91" width="6" style="604" customWidth="1"/>
    <col min="92" max="92" width="8.42578125" style="604" customWidth="1"/>
    <col min="93" max="94" width="6" style="604" customWidth="1"/>
    <col min="95" max="95" width="8.42578125" style="604" customWidth="1"/>
    <col min="96" max="97" width="10.42578125" style="604" customWidth="1"/>
    <col min="98" max="16384" width="9.140625" style="601"/>
  </cols>
  <sheetData>
    <row r="1" spans="1:97" s="599" customFormat="1" ht="44.25" customHeight="1" x14ac:dyDescent="0.35">
      <c r="A1" s="1372" t="s">
        <v>252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72"/>
      <c r="AA1" s="1372"/>
      <c r="AB1" s="1372"/>
      <c r="AC1" s="1372"/>
      <c r="AD1" s="1372"/>
      <c r="AE1" s="1372"/>
      <c r="AF1" s="1372"/>
      <c r="AG1" s="1372"/>
      <c r="AH1" s="1372"/>
      <c r="AI1" s="1372"/>
      <c r="AJ1" s="1372"/>
      <c r="AK1" s="1372"/>
      <c r="AL1" s="1372"/>
      <c r="AM1" s="1372"/>
      <c r="AN1" s="1372"/>
      <c r="AO1" s="1372"/>
      <c r="AP1" s="1372"/>
      <c r="AQ1" s="1372"/>
      <c r="AR1" s="1372"/>
      <c r="AS1" s="1372"/>
      <c r="AT1" s="1372"/>
      <c r="AU1" s="1372"/>
      <c r="AV1" s="1372"/>
      <c r="AW1" s="1372"/>
      <c r="AX1" s="1372"/>
      <c r="AY1" s="1372"/>
      <c r="AZ1" s="1372"/>
      <c r="BA1" s="1372" t="str">
        <f t="shared" ref="BA1" si="0">$A$1</f>
        <v>Сведения о водителях со стажем управления до 3-х лет (за январь - декабрь 2017)</v>
      </c>
      <c r="BB1" s="1372"/>
      <c r="BC1" s="1372"/>
      <c r="BD1" s="1372"/>
      <c r="BE1" s="1372"/>
      <c r="BF1" s="1372"/>
      <c r="BG1" s="1372"/>
      <c r="BH1" s="1372"/>
      <c r="BI1" s="1372"/>
      <c r="BJ1" s="1372"/>
      <c r="BK1" s="1372"/>
      <c r="BL1" s="1372"/>
      <c r="BM1" s="1372"/>
      <c r="BN1" s="1372"/>
      <c r="BO1" s="1372"/>
      <c r="BP1" s="1372"/>
      <c r="BQ1" s="1372"/>
      <c r="BR1" s="1372"/>
      <c r="BS1" s="1372"/>
      <c r="BT1" s="1372"/>
      <c r="BU1" s="1372"/>
      <c r="BV1" s="1372"/>
      <c r="BW1" s="1372"/>
      <c r="BX1" s="1372"/>
      <c r="BY1" s="1372"/>
      <c r="BZ1" s="1372"/>
      <c r="CA1" s="1372"/>
      <c r="CB1" s="1372"/>
      <c r="CC1" s="1372"/>
      <c r="CD1" s="1372"/>
      <c r="CE1" s="1372"/>
      <c r="CF1" s="1372"/>
      <c r="CG1" s="1372"/>
      <c r="CH1" s="1372"/>
      <c r="CI1" s="1372"/>
      <c r="CJ1" s="1372"/>
      <c r="CK1" s="1372"/>
      <c r="CL1" s="1372"/>
      <c r="CM1" s="1372"/>
      <c r="CN1" s="1372"/>
      <c r="CO1" s="1372"/>
      <c r="CP1" s="1372"/>
      <c r="CQ1" s="1372"/>
      <c r="CR1" s="598"/>
      <c r="CS1" s="598"/>
    </row>
    <row r="2" spans="1:97" ht="21" customHeight="1" x14ac:dyDescent="0.2">
      <c r="A2" s="1373"/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1373"/>
      <c r="M2" s="1373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  <c r="AJ2" s="600"/>
      <c r="AK2" s="600"/>
      <c r="AL2" s="600"/>
      <c r="AM2" s="600"/>
      <c r="AN2" s="600"/>
      <c r="AO2" s="600"/>
      <c r="AP2" s="600"/>
      <c r="AQ2" s="600"/>
      <c r="AR2" s="600"/>
      <c r="AS2" s="600"/>
      <c r="AT2" s="600"/>
      <c r="AU2" s="600"/>
      <c r="AV2" s="600"/>
      <c r="AW2" s="600"/>
      <c r="AX2" s="600"/>
      <c r="AY2" s="600"/>
      <c r="AZ2" s="600"/>
      <c r="BA2" s="600"/>
      <c r="BB2" s="600"/>
      <c r="BC2" s="600"/>
      <c r="BD2" s="600"/>
      <c r="BE2" s="600"/>
      <c r="BF2" s="600"/>
      <c r="BG2" s="600"/>
      <c r="BH2" s="600"/>
      <c r="BI2" s="600"/>
      <c r="BJ2" s="600"/>
      <c r="BK2" s="600"/>
      <c r="BL2" s="600"/>
      <c r="BM2" s="600"/>
      <c r="BN2" s="600"/>
      <c r="BO2" s="600"/>
      <c r="BP2" s="600"/>
      <c r="BQ2" s="600"/>
      <c r="BR2" s="600"/>
      <c r="BS2" s="600"/>
      <c r="BT2" s="600"/>
      <c r="BU2" s="600"/>
      <c r="BV2" s="600"/>
      <c r="BW2" s="600"/>
      <c r="BX2" s="600"/>
      <c r="BY2" s="600"/>
      <c r="BZ2" s="600"/>
      <c r="CA2" s="600"/>
      <c r="CB2" s="600"/>
      <c r="CC2" s="600"/>
      <c r="CD2" s="600"/>
      <c r="CE2" s="600"/>
      <c r="CF2" s="600"/>
      <c r="CG2" s="600"/>
      <c r="CH2" s="600"/>
      <c r="CI2" s="600"/>
      <c r="CJ2" s="600"/>
      <c r="CK2" s="600"/>
      <c r="CL2" s="600"/>
      <c r="CM2" s="600"/>
      <c r="CN2" s="600"/>
      <c r="CO2" s="600"/>
      <c r="CP2" s="600"/>
      <c r="CQ2" s="600"/>
      <c r="CR2" s="600"/>
      <c r="CS2" s="600"/>
    </row>
    <row r="3" spans="1:97" ht="20.25" customHeight="1" thickBot="1" x14ac:dyDescent="0.25">
      <c r="A3" s="602"/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N3" s="603"/>
      <c r="O3" s="603"/>
      <c r="P3" s="603"/>
      <c r="Q3" s="605"/>
      <c r="R3" s="605"/>
      <c r="S3" s="603"/>
      <c r="T3" s="603"/>
      <c r="U3" s="603"/>
      <c r="V3" s="603"/>
      <c r="W3" s="606"/>
      <c r="X3" s="606"/>
      <c r="Y3" s="606"/>
      <c r="Z3" s="606"/>
      <c r="AA3" s="1356"/>
      <c r="AB3" s="1356"/>
      <c r="AC3" s="1356"/>
      <c r="AD3" s="1356"/>
      <c r="AE3" s="1356"/>
      <c r="AF3" s="1356"/>
      <c r="AG3" s="1356"/>
      <c r="AH3" s="1356"/>
      <c r="AI3" s="1356"/>
      <c r="AJ3" s="1356"/>
      <c r="AK3" s="1356"/>
      <c r="AL3" s="1356"/>
      <c r="AM3" s="1356"/>
      <c r="AN3" s="1356"/>
      <c r="AO3" s="1356"/>
      <c r="AP3" s="1356"/>
      <c r="AQ3" s="1356"/>
      <c r="AR3" s="1356"/>
      <c r="AS3" s="1356"/>
      <c r="AT3" s="1356"/>
      <c r="AU3" s="1356"/>
      <c r="AV3" s="1356"/>
      <c r="AW3" s="1356"/>
      <c r="AX3" s="1356"/>
      <c r="AY3" s="1356"/>
      <c r="AZ3" s="1356"/>
      <c r="BA3" s="607"/>
      <c r="BB3" s="608"/>
      <c r="BC3" s="608"/>
      <c r="BD3" s="608"/>
      <c r="BE3" s="608"/>
      <c r="BF3" s="608"/>
      <c r="BG3" s="608"/>
      <c r="BH3" s="608"/>
      <c r="BI3" s="608"/>
      <c r="BJ3" s="608"/>
      <c r="BK3" s="608"/>
      <c r="BL3" s="608"/>
      <c r="BM3" s="608"/>
      <c r="BN3" s="608"/>
      <c r="BO3" s="608"/>
      <c r="BP3" s="608"/>
      <c r="BQ3" s="608"/>
      <c r="BR3" s="608"/>
      <c r="BT3" s="800"/>
      <c r="BV3" s="800"/>
      <c r="BX3" s="800"/>
      <c r="BY3" s="800"/>
      <c r="BZ3" s="1382"/>
      <c r="CA3" s="1382"/>
      <c r="CB3" s="1382"/>
      <c r="CC3" s="1382"/>
      <c r="CD3" s="1382"/>
      <c r="CE3" s="1382"/>
      <c r="CF3" s="1382"/>
      <c r="CG3" s="1382"/>
      <c r="CH3" s="1382"/>
      <c r="CI3" s="1382"/>
      <c r="CJ3" s="1382"/>
      <c r="CK3" s="1382"/>
      <c r="CL3" s="1382"/>
      <c r="CM3" s="1382"/>
      <c r="CN3" s="1382"/>
      <c r="CO3" s="1382"/>
      <c r="CP3" s="1382"/>
      <c r="CQ3" s="1382"/>
    </row>
    <row r="4" spans="1:97" ht="43.5" customHeight="1" thickBot="1" x14ac:dyDescent="0.25">
      <c r="A4" s="611"/>
      <c r="B4" s="1357" t="s">
        <v>44</v>
      </c>
      <c r="C4" s="1358"/>
      <c r="D4" s="1358"/>
      <c r="E4" s="1358"/>
      <c r="F4" s="1358"/>
      <c r="G4" s="1358"/>
      <c r="H4" s="1358"/>
      <c r="I4" s="1358"/>
      <c r="J4" s="1358"/>
      <c r="K4" s="1358"/>
      <c r="L4" s="1358"/>
      <c r="M4" s="1359"/>
      <c r="N4" s="1335" t="s">
        <v>196</v>
      </c>
      <c r="O4" s="1315"/>
      <c r="P4" s="1315"/>
      <c r="Q4" s="1315"/>
      <c r="R4" s="1315"/>
      <c r="S4" s="1315"/>
      <c r="T4" s="1315"/>
      <c r="U4" s="1315"/>
      <c r="V4" s="1315"/>
      <c r="W4" s="1363" t="s">
        <v>197</v>
      </c>
      <c r="X4" s="1364"/>
      <c r="Y4" s="1364"/>
      <c r="Z4" s="1363" t="s">
        <v>141</v>
      </c>
      <c r="AA4" s="1364"/>
      <c r="AB4" s="1369"/>
      <c r="AC4" s="1375" t="s">
        <v>198</v>
      </c>
      <c r="AD4" s="1315"/>
      <c r="AE4" s="1316"/>
      <c r="AF4" s="1375" t="s">
        <v>199</v>
      </c>
      <c r="AG4" s="1315"/>
      <c r="AH4" s="1316"/>
      <c r="AI4" s="1375" t="s">
        <v>200</v>
      </c>
      <c r="AJ4" s="1315"/>
      <c r="AK4" s="1315"/>
      <c r="AL4" s="1315"/>
      <c r="AM4" s="1315"/>
      <c r="AN4" s="1316"/>
      <c r="AO4" s="1314" t="s">
        <v>201</v>
      </c>
      <c r="AP4" s="1315"/>
      <c r="AQ4" s="1315"/>
      <c r="AR4" s="1315"/>
      <c r="AS4" s="1315"/>
      <c r="AT4" s="1315"/>
      <c r="AU4" s="1315"/>
      <c r="AV4" s="1315"/>
      <c r="AW4" s="1315"/>
      <c r="AX4" s="1315"/>
      <c r="AY4" s="1315"/>
      <c r="AZ4" s="1316"/>
      <c r="BA4" s="611"/>
      <c r="BB4" s="1335" t="s">
        <v>202</v>
      </c>
      <c r="BC4" s="1336"/>
      <c r="BD4" s="1336"/>
      <c r="BE4" s="1336"/>
      <c r="BF4" s="1336"/>
      <c r="BG4" s="1336"/>
      <c r="BH4" s="1336"/>
      <c r="BI4" s="1336"/>
      <c r="BJ4" s="1336"/>
      <c r="BK4" s="1336"/>
      <c r="BL4" s="1336"/>
      <c r="BM4" s="1336"/>
      <c r="BN4" s="1336"/>
      <c r="BO4" s="1336"/>
      <c r="BP4" s="1336"/>
      <c r="BQ4" s="1336"/>
      <c r="BR4" s="1336"/>
      <c r="BS4" s="1337"/>
      <c r="BT4" s="1305" t="s">
        <v>203</v>
      </c>
      <c r="BU4" s="1306"/>
      <c r="BV4" s="1306"/>
      <c r="BW4" s="1306"/>
      <c r="BX4" s="1306"/>
      <c r="BY4" s="1306"/>
      <c r="BZ4" s="1306"/>
      <c r="CA4" s="1306"/>
      <c r="CB4" s="1306"/>
      <c r="CC4" s="1306"/>
      <c r="CD4" s="1306"/>
      <c r="CE4" s="1306"/>
      <c r="CF4" s="1306"/>
      <c r="CG4" s="1306"/>
      <c r="CH4" s="1306"/>
      <c r="CI4" s="1306"/>
      <c r="CJ4" s="1306"/>
      <c r="CK4" s="1306"/>
      <c r="CL4" s="1306"/>
      <c r="CM4" s="1306"/>
      <c r="CN4" s="1306"/>
      <c r="CO4" s="1306"/>
      <c r="CP4" s="1306"/>
      <c r="CQ4" s="1307"/>
      <c r="CR4" s="801"/>
      <c r="CS4" s="801"/>
    </row>
    <row r="5" spans="1:97" ht="38.25" customHeight="1" thickBot="1" x14ac:dyDescent="0.25">
      <c r="A5" s="614"/>
      <c r="B5" s="1360"/>
      <c r="C5" s="1361"/>
      <c r="D5" s="1361"/>
      <c r="E5" s="1361"/>
      <c r="F5" s="1361"/>
      <c r="G5" s="1361"/>
      <c r="H5" s="1361"/>
      <c r="I5" s="1361"/>
      <c r="J5" s="1361"/>
      <c r="K5" s="1361"/>
      <c r="L5" s="1361"/>
      <c r="M5" s="1362"/>
      <c r="N5" s="1317"/>
      <c r="O5" s="1318"/>
      <c r="P5" s="1318"/>
      <c r="Q5" s="1318"/>
      <c r="R5" s="1318"/>
      <c r="S5" s="1318"/>
      <c r="T5" s="1318"/>
      <c r="U5" s="1318"/>
      <c r="V5" s="1318"/>
      <c r="W5" s="1365"/>
      <c r="X5" s="1366"/>
      <c r="Y5" s="1366"/>
      <c r="Z5" s="1365"/>
      <c r="AA5" s="1366"/>
      <c r="AB5" s="1370"/>
      <c r="AC5" s="1349"/>
      <c r="AD5" s="1350"/>
      <c r="AE5" s="1351"/>
      <c r="AF5" s="1349"/>
      <c r="AG5" s="1350"/>
      <c r="AH5" s="1351"/>
      <c r="AI5" s="1349"/>
      <c r="AJ5" s="1350"/>
      <c r="AK5" s="1350"/>
      <c r="AL5" s="1350"/>
      <c r="AM5" s="1350"/>
      <c r="AN5" s="1351"/>
      <c r="AO5" s="1317"/>
      <c r="AP5" s="1318"/>
      <c r="AQ5" s="1318"/>
      <c r="AR5" s="1318"/>
      <c r="AS5" s="1318"/>
      <c r="AT5" s="1318"/>
      <c r="AU5" s="1318"/>
      <c r="AV5" s="1318"/>
      <c r="AW5" s="1318"/>
      <c r="AX5" s="1318"/>
      <c r="AY5" s="1318"/>
      <c r="AZ5" s="1319"/>
      <c r="BA5" s="614"/>
      <c r="BB5" s="1338"/>
      <c r="BC5" s="1339"/>
      <c r="BD5" s="1339"/>
      <c r="BE5" s="1339"/>
      <c r="BF5" s="1339"/>
      <c r="BG5" s="1339"/>
      <c r="BH5" s="1339"/>
      <c r="BI5" s="1339"/>
      <c r="BJ5" s="1339"/>
      <c r="BK5" s="1339"/>
      <c r="BL5" s="1339"/>
      <c r="BM5" s="1339"/>
      <c r="BN5" s="1339"/>
      <c r="BO5" s="1339"/>
      <c r="BP5" s="1339"/>
      <c r="BQ5" s="1339"/>
      <c r="BR5" s="1339"/>
      <c r="BS5" s="1339"/>
      <c r="BT5" s="1375" t="s">
        <v>204</v>
      </c>
      <c r="BU5" s="1315"/>
      <c r="BV5" s="1316"/>
      <c r="BW5" s="1375" t="s">
        <v>205</v>
      </c>
      <c r="BX5" s="1315"/>
      <c r="BY5" s="1316"/>
      <c r="BZ5" s="1375" t="s">
        <v>172</v>
      </c>
      <c r="CA5" s="1315"/>
      <c r="CB5" s="1316"/>
      <c r="CC5" s="1375" t="s">
        <v>170</v>
      </c>
      <c r="CD5" s="1315"/>
      <c r="CE5" s="1316"/>
      <c r="CF5" s="1375" t="s">
        <v>173</v>
      </c>
      <c r="CG5" s="1315"/>
      <c r="CH5" s="1316"/>
      <c r="CI5" s="1375" t="s">
        <v>177</v>
      </c>
      <c r="CJ5" s="1315"/>
      <c r="CK5" s="1316"/>
      <c r="CL5" s="1375" t="s">
        <v>174</v>
      </c>
      <c r="CM5" s="1315"/>
      <c r="CN5" s="1316"/>
      <c r="CO5" s="1375" t="s">
        <v>179</v>
      </c>
      <c r="CP5" s="1315"/>
      <c r="CQ5" s="1316"/>
      <c r="CR5" s="801"/>
      <c r="CS5" s="801"/>
    </row>
    <row r="6" spans="1:97" ht="41.25" customHeight="1" thickBot="1" x14ac:dyDescent="0.25">
      <c r="A6" s="614"/>
      <c r="B6" s="1376">
        <f t="shared" ref="B6:E6" si="1">N6</f>
        <v>2017</v>
      </c>
      <c r="C6" s="1377"/>
      <c r="D6" s="1378"/>
      <c r="E6" s="1376" t="str">
        <f t="shared" si="1"/>
        <v>2015</v>
      </c>
      <c r="F6" s="1377"/>
      <c r="G6" s="1378"/>
      <c r="H6" s="1288" t="s">
        <v>1</v>
      </c>
      <c r="I6" s="1289"/>
      <c r="J6" s="1290"/>
      <c r="K6" s="1379" t="s">
        <v>130</v>
      </c>
      <c r="L6" s="1380"/>
      <c r="M6" s="1381"/>
      <c r="N6" s="1265">
        <f>'09_водители'!N6</f>
        <v>2017</v>
      </c>
      <c r="O6" s="1266"/>
      <c r="P6" s="1267"/>
      <c r="Q6" s="1265" t="s">
        <v>206</v>
      </c>
      <c r="R6" s="1266"/>
      <c r="S6" s="1267"/>
      <c r="T6" s="1268" t="s">
        <v>1</v>
      </c>
      <c r="U6" s="1269"/>
      <c r="V6" s="1270"/>
      <c r="W6" s="1367"/>
      <c r="X6" s="1368"/>
      <c r="Y6" s="1368"/>
      <c r="Z6" s="1367"/>
      <c r="AA6" s="1368"/>
      <c r="AB6" s="1371"/>
      <c r="AC6" s="1317"/>
      <c r="AD6" s="1318"/>
      <c r="AE6" s="1319"/>
      <c r="AF6" s="1317"/>
      <c r="AG6" s="1318"/>
      <c r="AH6" s="1319"/>
      <c r="AI6" s="1375" t="s">
        <v>207</v>
      </c>
      <c r="AJ6" s="1315"/>
      <c r="AK6" s="1316"/>
      <c r="AL6" s="1375" t="s">
        <v>208</v>
      </c>
      <c r="AM6" s="1315"/>
      <c r="AN6" s="1316"/>
      <c r="AO6" s="1375" t="s">
        <v>209</v>
      </c>
      <c r="AP6" s="1336"/>
      <c r="AQ6" s="1337"/>
      <c r="AR6" s="1375" t="s">
        <v>210</v>
      </c>
      <c r="AS6" s="1336"/>
      <c r="AT6" s="1337"/>
      <c r="AU6" s="1375" t="s">
        <v>211</v>
      </c>
      <c r="AV6" s="1336"/>
      <c r="AW6" s="1337"/>
      <c r="AX6" s="1375" t="s">
        <v>212</v>
      </c>
      <c r="AY6" s="1336"/>
      <c r="AZ6" s="1337"/>
      <c r="BA6" s="618"/>
      <c r="BB6" s="1375" t="s">
        <v>213</v>
      </c>
      <c r="BC6" s="1336"/>
      <c r="BD6" s="1337"/>
      <c r="BE6" s="1375" t="s">
        <v>214</v>
      </c>
      <c r="BF6" s="1336"/>
      <c r="BG6" s="1337"/>
      <c r="BH6" s="1375" t="s">
        <v>215</v>
      </c>
      <c r="BI6" s="1336"/>
      <c r="BJ6" s="1337"/>
      <c r="BK6" s="1375" t="s">
        <v>216</v>
      </c>
      <c r="BL6" s="1336"/>
      <c r="BM6" s="1337"/>
      <c r="BN6" s="1375" t="s">
        <v>217</v>
      </c>
      <c r="BO6" s="1336"/>
      <c r="BP6" s="1337"/>
      <c r="BQ6" s="1375" t="s">
        <v>218</v>
      </c>
      <c r="BR6" s="1315"/>
      <c r="BS6" s="1316"/>
      <c r="BT6" s="1349"/>
      <c r="BU6" s="1350"/>
      <c r="BV6" s="1351"/>
      <c r="BW6" s="1349"/>
      <c r="BX6" s="1350"/>
      <c r="BY6" s="1351"/>
      <c r="BZ6" s="1349"/>
      <c r="CA6" s="1350"/>
      <c r="CB6" s="1351"/>
      <c r="CC6" s="1349"/>
      <c r="CD6" s="1350"/>
      <c r="CE6" s="1351"/>
      <c r="CF6" s="1349"/>
      <c r="CG6" s="1350"/>
      <c r="CH6" s="1351"/>
      <c r="CI6" s="1349"/>
      <c r="CJ6" s="1350"/>
      <c r="CK6" s="1351"/>
      <c r="CL6" s="1349"/>
      <c r="CM6" s="1350"/>
      <c r="CN6" s="1351"/>
      <c r="CO6" s="1349"/>
      <c r="CP6" s="1350"/>
      <c r="CQ6" s="1351"/>
      <c r="CR6" s="802"/>
      <c r="CS6" s="802"/>
    </row>
    <row r="7" spans="1:97" ht="21" customHeight="1" thickBot="1" x14ac:dyDescent="0.3">
      <c r="A7" s="803"/>
      <c r="B7" s="804" t="s">
        <v>6</v>
      </c>
      <c r="C7" s="805" t="s">
        <v>7</v>
      </c>
      <c r="D7" s="806" t="s">
        <v>8</v>
      </c>
      <c r="E7" s="807" t="s">
        <v>6</v>
      </c>
      <c r="F7" s="805" t="s">
        <v>7</v>
      </c>
      <c r="G7" s="806" t="s">
        <v>8</v>
      </c>
      <c r="H7" s="808"/>
      <c r="I7" s="809"/>
      <c r="J7" s="810"/>
      <c r="K7" s="811">
        <f>YEAR($B$6)</f>
        <v>1905</v>
      </c>
      <c r="L7" s="812">
        <f>YEAR($E$6)</f>
        <v>1905</v>
      </c>
      <c r="M7" s="813" t="s">
        <v>9</v>
      </c>
      <c r="N7" s="814" t="s">
        <v>6</v>
      </c>
      <c r="O7" s="815" t="s">
        <v>7</v>
      </c>
      <c r="P7" s="816" t="s">
        <v>8</v>
      </c>
      <c r="Q7" s="814" t="s">
        <v>6</v>
      </c>
      <c r="R7" s="815" t="s">
        <v>7</v>
      </c>
      <c r="S7" s="816" t="s">
        <v>8</v>
      </c>
      <c r="T7" s="814" t="s">
        <v>6</v>
      </c>
      <c r="U7" s="815" t="s">
        <v>7</v>
      </c>
      <c r="V7" s="816" t="s">
        <v>8</v>
      </c>
      <c r="W7" s="817">
        <f t="shared" ref="W7:X7" si="2">Z7</f>
        <v>2017</v>
      </c>
      <c r="X7" s="818" t="str">
        <f t="shared" si="2"/>
        <v>2015</v>
      </c>
      <c r="Y7" s="819" t="s">
        <v>9</v>
      </c>
      <c r="Z7" s="820">
        <f>$N$6</f>
        <v>2017</v>
      </c>
      <c r="AA7" s="821" t="str">
        <f>$Q$6</f>
        <v>2015</v>
      </c>
      <c r="AB7" s="819" t="s">
        <v>9</v>
      </c>
      <c r="AC7" s="820">
        <f>$N$6</f>
        <v>2017</v>
      </c>
      <c r="AD7" s="821" t="str">
        <f>$Q$6</f>
        <v>2015</v>
      </c>
      <c r="AE7" s="822" t="s">
        <v>43</v>
      </c>
      <c r="AF7" s="820">
        <f>$N$6</f>
        <v>2017</v>
      </c>
      <c r="AG7" s="821" t="str">
        <f>$Q$6</f>
        <v>2015</v>
      </c>
      <c r="AH7" s="822" t="s">
        <v>43</v>
      </c>
      <c r="AI7" s="823">
        <f>$N$6</f>
        <v>2017</v>
      </c>
      <c r="AJ7" s="824" t="str">
        <f>$Q$6</f>
        <v>2015</v>
      </c>
      <c r="AK7" s="825" t="s">
        <v>43</v>
      </c>
      <c r="AL7" s="823">
        <f>$N$6</f>
        <v>2017</v>
      </c>
      <c r="AM7" s="824" t="str">
        <f>$Q$6</f>
        <v>2015</v>
      </c>
      <c r="AN7" s="825" t="s">
        <v>43</v>
      </c>
      <c r="AO7" s="823">
        <f>$N$6</f>
        <v>2017</v>
      </c>
      <c r="AP7" s="824" t="str">
        <f>$Q$6</f>
        <v>2015</v>
      </c>
      <c r="AQ7" s="825" t="s">
        <v>43</v>
      </c>
      <c r="AR7" s="823">
        <f t="shared" ref="AR7:AS7" si="3">AO7</f>
        <v>2017</v>
      </c>
      <c r="AS7" s="824" t="str">
        <f t="shared" si="3"/>
        <v>2015</v>
      </c>
      <c r="AT7" s="825" t="s">
        <v>43</v>
      </c>
      <c r="AU7" s="823">
        <f>$N$6</f>
        <v>2017</v>
      </c>
      <c r="AV7" s="824" t="str">
        <f>$Q$6</f>
        <v>2015</v>
      </c>
      <c r="AW7" s="825" t="s">
        <v>43</v>
      </c>
      <c r="AX7" s="823">
        <f>$N$6</f>
        <v>2017</v>
      </c>
      <c r="AY7" s="824" t="str">
        <f>$Q$6</f>
        <v>2015</v>
      </c>
      <c r="AZ7" s="825" t="s">
        <v>43</v>
      </c>
      <c r="BA7" s="826"/>
      <c r="BB7" s="823">
        <f>$N$6</f>
        <v>2017</v>
      </c>
      <c r="BC7" s="824" t="str">
        <f>$Q$6</f>
        <v>2015</v>
      </c>
      <c r="BD7" s="825" t="s">
        <v>43</v>
      </c>
      <c r="BE7" s="823">
        <f>$N$6</f>
        <v>2017</v>
      </c>
      <c r="BF7" s="824" t="str">
        <f>$Q$6</f>
        <v>2015</v>
      </c>
      <c r="BG7" s="825" t="s">
        <v>43</v>
      </c>
      <c r="BH7" s="823">
        <f>$N$6</f>
        <v>2017</v>
      </c>
      <c r="BI7" s="824" t="str">
        <f>$Q$6</f>
        <v>2015</v>
      </c>
      <c r="BJ7" s="825" t="s">
        <v>43</v>
      </c>
      <c r="BK7" s="823">
        <f>$N$6</f>
        <v>2017</v>
      </c>
      <c r="BL7" s="824" t="str">
        <f>$Q$6</f>
        <v>2015</v>
      </c>
      <c r="BM7" s="825" t="s">
        <v>43</v>
      </c>
      <c r="BN7" s="823">
        <f>$N$6</f>
        <v>2017</v>
      </c>
      <c r="BO7" s="824" t="str">
        <f>$Q$6</f>
        <v>2015</v>
      </c>
      <c r="BP7" s="825" t="s">
        <v>43</v>
      </c>
      <c r="BQ7" s="823">
        <f>$N$6</f>
        <v>2017</v>
      </c>
      <c r="BR7" s="824" t="str">
        <f>$Q$6</f>
        <v>2015</v>
      </c>
      <c r="BS7" s="825" t="s">
        <v>43</v>
      </c>
      <c r="BT7" s="823">
        <f>$N$6</f>
        <v>2017</v>
      </c>
      <c r="BU7" s="824" t="str">
        <f>$Q$6</f>
        <v>2015</v>
      </c>
      <c r="BV7" s="825" t="s">
        <v>43</v>
      </c>
      <c r="BW7" s="823">
        <f>$N$6</f>
        <v>2017</v>
      </c>
      <c r="BX7" s="824" t="str">
        <f>$Q$6</f>
        <v>2015</v>
      </c>
      <c r="BY7" s="825" t="s">
        <v>43</v>
      </c>
      <c r="BZ7" s="823">
        <f>$N$6</f>
        <v>2017</v>
      </c>
      <c r="CA7" s="824" t="str">
        <f>$Q$6</f>
        <v>2015</v>
      </c>
      <c r="CB7" s="825" t="s">
        <v>43</v>
      </c>
      <c r="CC7" s="823">
        <f>$N$6</f>
        <v>2017</v>
      </c>
      <c r="CD7" s="824" t="str">
        <f>$Q$6</f>
        <v>2015</v>
      </c>
      <c r="CE7" s="825" t="s">
        <v>43</v>
      </c>
      <c r="CF7" s="823">
        <f>$N$6</f>
        <v>2017</v>
      </c>
      <c r="CG7" s="824" t="str">
        <f>$Q$6</f>
        <v>2015</v>
      </c>
      <c r="CH7" s="825" t="s">
        <v>43</v>
      </c>
      <c r="CI7" s="823">
        <f>$N$6</f>
        <v>2017</v>
      </c>
      <c r="CJ7" s="824" t="str">
        <f>$Q$6</f>
        <v>2015</v>
      </c>
      <c r="CK7" s="825" t="s">
        <v>43</v>
      </c>
      <c r="CL7" s="823">
        <f>$N$6</f>
        <v>2017</v>
      </c>
      <c r="CM7" s="824" t="str">
        <f>$Q$6</f>
        <v>2015</v>
      </c>
      <c r="CN7" s="825" t="s">
        <v>43</v>
      </c>
      <c r="CO7" s="823">
        <f>$N$6</f>
        <v>2017</v>
      </c>
      <c r="CP7" s="824" t="str">
        <f>$Q$6</f>
        <v>2015</v>
      </c>
      <c r="CQ7" s="825" t="s">
        <v>43</v>
      </c>
      <c r="CR7" s="827"/>
      <c r="CS7" s="827"/>
    </row>
    <row r="8" spans="1:97" s="667" customFormat="1" ht="26.1" customHeight="1" thickBot="1" x14ac:dyDescent="0.25">
      <c r="A8" s="668" t="s">
        <v>10</v>
      </c>
      <c r="B8" s="669">
        <f>'09_водители'!B8</f>
        <v>722</v>
      </c>
      <c r="C8" s="670">
        <f>'09_водители'!C8</f>
        <v>14</v>
      </c>
      <c r="D8" s="671">
        <f>'09_водители'!D8</f>
        <v>886</v>
      </c>
      <c r="E8" s="672">
        <f>'09_водители'!E8</f>
        <v>758</v>
      </c>
      <c r="F8" s="670">
        <f>'09_водители'!F8</f>
        <v>14</v>
      </c>
      <c r="G8" s="673">
        <f>'09_водители'!G8</f>
        <v>990</v>
      </c>
      <c r="H8" s="674">
        <f>'09_водители'!H8</f>
        <v>-4.7493403693931381E-2</v>
      </c>
      <c r="I8" s="675">
        <f>'09_водители'!I8</f>
        <v>0</v>
      </c>
      <c r="J8" s="676">
        <f>'09_водители'!J8</f>
        <v>-0.10505050505050505</v>
      </c>
      <c r="K8" s="677">
        <f>'09_водители'!K8</f>
        <v>1.5555555555555555E-2</v>
      </c>
      <c r="L8" s="678">
        <f>'09_водители'!L8</f>
        <v>1.3944223107569721E-2</v>
      </c>
      <c r="M8" s="679">
        <f>'09_водители'!M8</f>
        <v>1.6113324479858342E-3</v>
      </c>
      <c r="N8" s="692">
        <f t="shared" ref="N8:S8" si="4">SUM(N9:N12)</f>
        <v>76</v>
      </c>
      <c r="O8" s="693">
        <f t="shared" si="4"/>
        <v>1</v>
      </c>
      <c r="P8" s="694">
        <f t="shared" si="4"/>
        <v>100</v>
      </c>
      <c r="Q8" s="692">
        <f t="shared" si="4"/>
        <v>92</v>
      </c>
      <c r="R8" s="693">
        <f t="shared" si="4"/>
        <v>1</v>
      </c>
      <c r="S8" s="694">
        <f t="shared" si="4"/>
        <v>139</v>
      </c>
      <c r="T8" s="683">
        <f t="shared" ref="T8:V12" si="5">IF(Q8=0,N8,((N8*100/Q8)-100)/100)</f>
        <v>-0.17391304347826092</v>
      </c>
      <c r="U8" s="684">
        <f t="shared" si="5"/>
        <v>0</v>
      </c>
      <c r="V8" s="685">
        <f t="shared" si="5"/>
        <v>-0.28057553956834541</v>
      </c>
      <c r="W8" s="686">
        <f t="shared" ref="W8:W12" si="6">IF(B8=0,0,N8/B8)</f>
        <v>0.10526315789473684</v>
      </c>
      <c r="X8" s="687">
        <f t="shared" ref="X8:X12" si="7">IF(E8=0,0,Q8/E8)</f>
        <v>0.12137203166226913</v>
      </c>
      <c r="Y8" s="702">
        <f t="shared" ref="Y8:Y12" si="8">W8-X8</f>
        <v>-1.6108873767532297E-2</v>
      </c>
      <c r="Z8" s="829">
        <f t="shared" ref="Z8:Z12" si="9">IF(O8+P8=0,0,O8/(O8+P8)*100)</f>
        <v>0.99009900990099009</v>
      </c>
      <c r="AA8" s="830">
        <f t="shared" ref="AA8:AA12" si="10">IF(R8+S8=0,0,R8/(R8+S8)*100)</f>
        <v>0.7142857142857143</v>
      </c>
      <c r="AB8" s="831">
        <f t="shared" ref="AB8:AB12" si="11">Z8-AA8</f>
        <v>0.27581329561527579</v>
      </c>
      <c r="AC8" s="700">
        <f>SUM(AC9:AC12)</f>
        <v>54</v>
      </c>
      <c r="AD8" s="701">
        <f>SUM(AD9:AD12)</f>
        <v>76</v>
      </c>
      <c r="AE8" s="702">
        <f t="shared" ref="AE8:AE12" si="12">IF(AD8=0,AC8,AC8/AD8-100%)</f>
        <v>-0.28947368421052633</v>
      </c>
      <c r="AF8" s="700">
        <f>SUM(AF9:AF12)</f>
        <v>22</v>
      </c>
      <c r="AG8" s="701">
        <f>SUM(AG9:AG12)</f>
        <v>16</v>
      </c>
      <c r="AH8" s="702">
        <f t="shared" ref="AH8:AH12" si="13">IF(AG8=0,AF8,AF8/AG8-100%)</f>
        <v>0.375</v>
      </c>
      <c r="AI8" s="700">
        <f>SUM(AI9:AI12)</f>
        <v>0</v>
      </c>
      <c r="AJ8" s="701">
        <f>SUM(AJ9:AJ12)</f>
        <v>0</v>
      </c>
      <c r="AK8" s="702">
        <f t="shared" ref="AK8:AK12" si="14">IF(AJ8=0,AI8,AI8/AJ8-100%)</f>
        <v>0</v>
      </c>
      <c r="AL8" s="700">
        <f>SUM(AL9:AL12)</f>
        <v>76</v>
      </c>
      <c r="AM8" s="701">
        <f>SUM(AM9:AM12)</f>
        <v>92</v>
      </c>
      <c r="AN8" s="702">
        <f t="shared" ref="AN8:AN12" si="15">IF(AM8=0,AL8,AL8/AM8-100%)</f>
        <v>-0.17391304347826086</v>
      </c>
      <c r="AO8" s="700">
        <f>SUM(AO9:AO12)</f>
        <v>37</v>
      </c>
      <c r="AP8" s="701">
        <f>SUM(AP9:AP12)</f>
        <v>31</v>
      </c>
      <c r="AQ8" s="702">
        <f t="shared" ref="AQ8:AQ12" si="16">IF(AP8=0,AO8,AO8/AP8-100%)</f>
        <v>0.19354838709677424</v>
      </c>
      <c r="AR8" s="700">
        <f>SUM(AR9:AR12)</f>
        <v>2</v>
      </c>
      <c r="AS8" s="701">
        <f>SUM(AS9:AS12)</f>
        <v>1</v>
      </c>
      <c r="AT8" s="702">
        <f t="shared" ref="AT8:AT12" si="17">IF(AS8=0,AR8,AR8/AS8-100%)</f>
        <v>1</v>
      </c>
      <c r="AU8" s="700">
        <f>SUM(AU9:AU12)</f>
        <v>1</v>
      </c>
      <c r="AV8" s="701">
        <f>SUM(AV9:AV12)</f>
        <v>4</v>
      </c>
      <c r="AW8" s="702">
        <f t="shared" ref="AW8:AW12" si="18">IF(AV8=0,AU8,AU8/AV8-100%)</f>
        <v>-0.75</v>
      </c>
      <c r="AX8" s="832">
        <f>SUM(AX9:AX12)</f>
        <v>0</v>
      </c>
      <c r="AY8" s="701">
        <f>SUM(AY9:AY12)</f>
        <v>7</v>
      </c>
      <c r="AZ8" s="702">
        <f t="shared" ref="AZ8:AZ12" si="19">IF(AY8=0,AX8,AX8/AY8-100%)</f>
        <v>-1</v>
      </c>
      <c r="BA8" s="668" t="s">
        <v>10</v>
      </c>
      <c r="BB8" s="700">
        <f>SUM(BB9:BB12)</f>
        <v>51</v>
      </c>
      <c r="BC8" s="701">
        <f>SUM(BC9:BC12)</f>
        <v>55</v>
      </c>
      <c r="BD8" s="702">
        <f t="shared" ref="BD8:BD12" si="20">IF(BC8=0,BB8,BB8/BC8-100%)</f>
        <v>-7.2727272727272751E-2</v>
      </c>
      <c r="BE8" s="700">
        <f>SUM(BE9:BE12)</f>
        <v>1</v>
      </c>
      <c r="BF8" s="701">
        <f>SUM(BF9:BF12)</f>
        <v>4</v>
      </c>
      <c r="BG8" s="702">
        <f t="shared" ref="BG8:BG12" si="21">IF(BF8=0,BE8,BE8/BF8-100%)</f>
        <v>-0.75</v>
      </c>
      <c r="BH8" s="700">
        <f>SUM(BH9:BH12)</f>
        <v>3</v>
      </c>
      <c r="BI8" s="701">
        <f>SUM(BI9:BI12)</f>
        <v>2</v>
      </c>
      <c r="BJ8" s="702">
        <f t="shared" ref="BJ8:BJ12" si="22">IF(BI8=0,BH8,BH8/BI8-100%)</f>
        <v>0.5</v>
      </c>
      <c r="BK8" s="700">
        <f>SUM(BK9:BK12)</f>
        <v>3</v>
      </c>
      <c r="BL8" s="701">
        <f>SUM(BL9:BL12)</f>
        <v>10</v>
      </c>
      <c r="BM8" s="702">
        <f t="shared" ref="BM8:BM12" si="23">IF(BL8=0,BK8,BK8/BL8-100%)</f>
        <v>-0.7</v>
      </c>
      <c r="BN8" s="700">
        <f>SUM(BN9:BN12)</f>
        <v>14</v>
      </c>
      <c r="BO8" s="701">
        <f>SUM(BO9:BO12)</f>
        <v>14</v>
      </c>
      <c r="BP8" s="702">
        <f t="shared" ref="BP8:BP12" si="24">IF(BO8=0,BN8,BN8/BO8-100%)</f>
        <v>0</v>
      </c>
      <c r="BQ8" s="700">
        <f t="shared" ref="BQ8:BR8" si="25">SUM(BQ9:BQ12)</f>
        <v>2</v>
      </c>
      <c r="BR8" s="701">
        <f t="shared" si="25"/>
        <v>5</v>
      </c>
      <c r="BS8" s="688">
        <f t="shared" ref="BS8:BS12" si="26">IF(BR8=0,BQ8,BQ8/BR8-100%)</f>
        <v>-0.6</v>
      </c>
      <c r="BT8" s="700">
        <f>SUM(BT9:BT12)</f>
        <v>4</v>
      </c>
      <c r="BU8" s="701">
        <f>SUM(BU9:BU12)</f>
        <v>6</v>
      </c>
      <c r="BV8" s="702">
        <f t="shared" ref="BV8:BV12" si="27">IF(BU8=0,BT8,BT8/BU8-100%)</f>
        <v>-0.33333333333333337</v>
      </c>
      <c r="BW8" s="700">
        <f>SUM(BW9:BW12)</f>
        <v>0</v>
      </c>
      <c r="BX8" s="701">
        <f>SUM(BX9:BX12)</f>
        <v>0</v>
      </c>
      <c r="BY8" s="702">
        <f t="shared" ref="BY8:BY12" si="28">IF(BX8=0,BW8,BW8/BX8-100%)</f>
        <v>0</v>
      </c>
      <c r="BZ8" s="700">
        <f>SUM(BZ9:BZ12)</f>
        <v>1</v>
      </c>
      <c r="CA8" s="701">
        <f>SUM(CA9:CA12)</f>
        <v>4</v>
      </c>
      <c r="CB8" s="702">
        <f t="shared" ref="CB8:CB12" si="29">IF(CA8=0,BZ8,BZ8/CA8-100%)</f>
        <v>-0.75</v>
      </c>
      <c r="CC8" s="700">
        <f>SUM(CC9:CC12)</f>
        <v>2</v>
      </c>
      <c r="CD8" s="701">
        <f>SUM(CD9:CD12)</f>
        <v>4</v>
      </c>
      <c r="CE8" s="702">
        <f t="shared" ref="CE8:CE12" si="30">IF(CD8=0,CC8,CC8/CD8-100%)</f>
        <v>-0.5</v>
      </c>
      <c r="CF8" s="700">
        <f>SUM(CF9:CF12)</f>
        <v>23</v>
      </c>
      <c r="CG8" s="701">
        <f>SUM(CG9:CG12)</f>
        <v>21</v>
      </c>
      <c r="CH8" s="702">
        <f t="shared" ref="CH8:CH12" si="31">IF(CG8=0,CF8,CF8/CG8-100%)</f>
        <v>9.5238095238095344E-2</v>
      </c>
      <c r="CI8" s="700">
        <f>SUM(CI9:CI12)</f>
        <v>8</v>
      </c>
      <c r="CJ8" s="701">
        <f>SUM(CJ9:CJ12)</f>
        <v>5</v>
      </c>
      <c r="CK8" s="702">
        <f t="shared" ref="CK8:CK12" si="32">IF(CJ8=0,CI8,CI8/CJ8-100%)</f>
        <v>0.60000000000000009</v>
      </c>
      <c r="CL8" s="700">
        <f>SUM(CL9:CL12)</f>
        <v>6</v>
      </c>
      <c r="CM8" s="701">
        <f>SUM(CM9:CM12)</f>
        <v>11</v>
      </c>
      <c r="CN8" s="702">
        <f t="shared" ref="CN8:CN12" si="33">IF(CM8=0,CL8,CL8/CM8-100%)</f>
        <v>-0.45454545454545459</v>
      </c>
      <c r="CO8" s="700">
        <f>SUM(CO9:CO12)</f>
        <v>4</v>
      </c>
      <c r="CP8" s="701">
        <f>SUM(CP9:CP12)</f>
        <v>5</v>
      </c>
      <c r="CQ8" s="702">
        <f t="shared" ref="CQ8:CQ12" si="34">IF(CP8=0,CO8,CO8/CP8-100%)</f>
        <v>-0.19999999999999996</v>
      </c>
      <c r="CR8" s="828"/>
      <c r="CS8" s="828"/>
    </row>
    <row r="9" spans="1:97" ht="26.1" customHeight="1" x14ac:dyDescent="0.3">
      <c r="A9" s="738" t="s">
        <v>11</v>
      </c>
      <c r="B9" s="718">
        <f>'09_водители'!B9</f>
        <v>275</v>
      </c>
      <c r="C9" s="718">
        <f>'09_водители'!C9</f>
        <v>6</v>
      </c>
      <c r="D9" s="718">
        <f>'09_водители'!D9</f>
        <v>352</v>
      </c>
      <c r="E9" s="718">
        <f>'09_водители'!E9</f>
        <v>273</v>
      </c>
      <c r="F9" s="718">
        <f>'09_водители'!F9</f>
        <v>9</v>
      </c>
      <c r="G9" s="718">
        <f>'09_водители'!G9</f>
        <v>370</v>
      </c>
      <c r="H9" s="719">
        <f>'09_водители'!H9</f>
        <v>7.3260073260073E-3</v>
      </c>
      <c r="I9" s="720">
        <f>'09_водители'!I9</f>
        <v>-0.33333333333333326</v>
      </c>
      <c r="J9" s="721">
        <f>'09_водители'!J9</f>
        <v>-4.86486486486487E-2</v>
      </c>
      <c r="K9" s="722">
        <f>'09_водители'!K9</f>
        <v>1.6759776536312849E-2</v>
      </c>
      <c r="L9" s="723">
        <f>'09_водители'!L9</f>
        <v>2.3746701846965697E-2</v>
      </c>
      <c r="M9" s="724">
        <f>'09_водители'!M9</f>
        <v>-6.9869253106528487E-3</v>
      </c>
      <c r="N9" s="725">
        <v>33</v>
      </c>
      <c r="O9" s="726">
        <v>1</v>
      </c>
      <c r="P9" s="727">
        <v>42</v>
      </c>
      <c r="Q9" s="725">
        <v>34</v>
      </c>
      <c r="R9" s="726">
        <v>1</v>
      </c>
      <c r="S9" s="727">
        <v>53</v>
      </c>
      <c r="T9" s="728">
        <f t="shared" si="5"/>
        <v>-2.9411764705882318E-2</v>
      </c>
      <c r="U9" s="729">
        <f t="shared" si="5"/>
        <v>0</v>
      </c>
      <c r="V9" s="730">
        <f t="shared" si="5"/>
        <v>-0.20754716981132076</v>
      </c>
      <c r="W9" s="728">
        <f t="shared" si="6"/>
        <v>0.12</v>
      </c>
      <c r="X9" s="729">
        <f t="shared" si="7"/>
        <v>0.12454212454212454</v>
      </c>
      <c r="Y9" s="730">
        <f t="shared" si="8"/>
        <v>-4.5421245421245482E-3</v>
      </c>
      <c r="Z9" s="833">
        <f t="shared" si="9"/>
        <v>2.3255813953488373</v>
      </c>
      <c r="AA9" s="834">
        <f t="shared" si="10"/>
        <v>1.8518518518518516</v>
      </c>
      <c r="AB9" s="835">
        <f t="shared" si="11"/>
        <v>0.47372954349698571</v>
      </c>
      <c r="AC9" s="725">
        <v>25</v>
      </c>
      <c r="AD9" s="726">
        <v>29</v>
      </c>
      <c r="AE9" s="730">
        <f t="shared" si="12"/>
        <v>-0.13793103448275867</v>
      </c>
      <c r="AF9" s="725">
        <v>8</v>
      </c>
      <c r="AG9" s="726">
        <v>5</v>
      </c>
      <c r="AH9" s="730">
        <f t="shared" si="13"/>
        <v>0.60000000000000009</v>
      </c>
      <c r="AI9" s="725">
        <v>0</v>
      </c>
      <c r="AJ9" s="726">
        <v>0</v>
      </c>
      <c r="AK9" s="730">
        <f t="shared" si="14"/>
        <v>0</v>
      </c>
      <c r="AL9" s="725">
        <v>33</v>
      </c>
      <c r="AM9" s="726">
        <v>34</v>
      </c>
      <c r="AN9" s="730">
        <f t="shared" si="15"/>
        <v>-2.9411764705882359E-2</v>
      </c>
      <c r="AO9" s="725">
        <v>15</v>
      </c>
      <c r="AP9" s="726">
        <v>11</v>
      </c>
      <c r="AQ9" s="730">
        <f t="shared" si="16"/>
        <v>0.36363636363636354</v>
      </c>
      <c r="AR9" s="725">
        <v>0</v>
      </c>
      <c r="AS9" s="726">
        <v>0</v>
      </c>
      <c r="AT9" s="730">
        <f t="shared" si="17"/>
        <v>0</v>
      </c>
      <c r="AU9" s="725">
        <v>0</v>
      </c>
      <c r="AV9" s="726">
        <v>2</v>
      </c>
      <c r="AW9" s="730">
        <f t="shared" si="18"/>
        <v>-1</v>
      </c>
      <c r="AX9" s="740">
        <v>0</v>
      </c>
      <c r="AY9" s="726">
        <v>2</v>
      </c>
      <c r="AZ9" s="730">
        <f t="shared" si="19"/>
        <v>-1</v>
      </c>
      <c r="BA9" s="738" t="s">
        <v>11</v>
      </c>
      <c r="BB9" s="725">
        <v>23</v>
      </c>
      <c r="BC9" s="726">
        <v>22</v>
      </c>
      <c r="BD9" s="730">
        <f t="shared" si="20"/>
        <v>4.5454545454545414E-2</v>
      </c>
      <c r="BE9" s="725">
        <v>0</v>
      </c>
      <c r="BF9" s="726">
        <v>1</v>
      </c>
      <c r="BG9" s="730">
        <f t="shared" si="21"/>
        <v>-1</v>
      </c>
      <c r="BH9" s="725">
        <v>3</v>
      </c>
      <c r="BI9" s="726">
        <v>1</v>
      </c>
      <c r="BJ9" s="730">
        <f t="shared" si="22"/>
        <v>2</v>
      </c>
      <c r="BK9" s="725">
        <v>0</v>
      </c>
      <c r="BL9" s="726">
        <v>2</v>
      </c>
      <c r="BM9" s="730">
        <f t="shared" si="23"/>
        <v>-1</v>
      </c>
      <c r="BN9" s="725">
        <v>7</v>
      </c>
      <c r="BO9" s="726">
        <v>6</v>
      </c>
      <c r="BP9" s="730">
        <f t="shared" si="24"/>
        <v>0.16666666666666674</v>
      </c>
      <c r="BQ9" s="725">
        <v>0</v>
      </c>
      <c r="BR9" s="726">
        <v>2</v>
      </c>
      <c r="BS9" s="731">
        <f t="shared" si="26"/>
        <v>-1</v>
      </c>
      <c r="BT9" s="725">
        <v>1</v>
      </c>
      <c r="BU9" s="726">
        <v>3</v>
      </c>
      <c r="BV9" s="730">
        <f t="shared" si="27"/>
        <v>-0.66666666666666674</v>
      </c>
      <c r="BW9" s="725">
        <v>0</v>
      </c>
      <c r="BX9" s="726">
        <v>0</v>
      </c>
      <c r="BY9" s="730">
        <f t="shared" si="28"/>
        <v>0</v>
      </c>
      <c r="BZ9" s="725">
        <v>0</v>
      </c>
      <c r="CA9" s="726">
        <v>1</v>
      </c>
      <c r="CB9" s="730">
        <f t="shared" si="29"/>
        <v>-1</v>
      </c>
      <c r="CC9" s="725">
        <v>2</v>
      </c>
      <c r="CD9" s="726">
        <v>1</v>
      </c>
      <c r="CE9" s="730">
        <f t="shared" si="30"/>
        <v>1</v>
      </c>
      <c r="CF9" s="725">
        <v>11</v>
      </c>
      <c r="CG9" s="726">
        <v>10</v>
      </c>
      <c r="CH9" s="730">
        <f t="shared" si="31"/>
        <v>0.10000000000000009</v>
      </c>
      <c r="CI9" s="725">
        <v>3</v>
      </c>
      <c r="CJ9" s="726">
        <v>2</v>
      </c>
      <c r="CK9" s="730">
        <f t="shared" si="32"/>
        <v>0.5</v>
      </c>
      <c r="CL9" s="725">
        <v>1</v>
      </c>
      <c r="CM9" s="726">
        <v>6</v>
      </c>
      <c r="CN9" s="730">
        <f t="shared" si="33"/>
        <v>-0.83333333333333337</v>
      </c>
      <c r="CO9" s="725">
        <v>1</v>
      </c>
      <c r="CP9" s="726">
        <v>4</v>
      </c>
      <c r="CQ9" s="730">
        <f t="shared" si="34"/>
        <v>-0.75</v>
      </c>
      <c r="CR9" s="828"/>
      <c r="CS9" s="828"/>
    </row>
    <row r="10" spans="1:97" ht="26.1" customHeight="1" x14ac:dyDescent="0.3">
      <c r="A10" s="763" t="s">
        <v>12</v>
      </c>
      <c r="B10" s="746">
        <f>'09_водители'!B10</f>
        <v>117</v>
      </c>
      <c r="C10" s="746">
        <f>'09_водители'!C10</f>
        <v>2</v>
      </c>
      <c r="D10" s="746">
        <f>'09_водители'!D10</f>
        <v>137</v>
      </c>
      <c r="E10" s="746">
        <f>'09_водители'!E10</f>
        <v>164</v>
      </c>
      <c r="F10" s="746">
        <f>'09_водители'!F10</f>
        <v>2</v>
      </c>
      <c r="G10" s="746">
        <f>'09_водители'!G10</f>
        <v>208</v>
      </c>
      <c r="H10" s="747">
        <f>'09_водители'!H10</f>
        <v>-0.28658536585365851</v>
      </c>
      <c r="I10" s="748">
        <f>'09_водители'!I10</f>
        <v>0</v>
      </c>
      <c r="J10" s="749">
        <f>'09_водители'!J10</f>
        <v>-0.34134615384615385</v>
      </c>
      <c r="K10" s="677">
        <f>'09_водители'!K10</f>
        <v>1.4388489208633094E-2</v>
      </c>
      <c r="L10" s="678">
        <f>'09_водители'!L10</f>
        <v>9.5238095238095247E-3</v>
      </c>
      <c r="M10" s="749">
        <f>'09_водители'!M10</f>
        <v>4.8646796848235696E-3</v>
      </c>
      <c r="N10" s="750">
        <v>11</v>
      </c>
      <c r="O10" s="751">
        <v>0</v>
      </c>
      <c r="P10" s="752">
        <v>11</v>
      </c>
      <c r="Q10" s="750">
        <v>23</v>
      </c>
      <c r="R10" s="751">
        <v>0</v>
      </c>
      <c r="S10" s="752">
        <v>33</v>
      </c>
      <c r="T10" s="753">
        <f t="shared" si="5"/>
        <v>-0.52173913043478259</v>
      </c>
      <c r="U10" s="754">
        <f t="shared" si="5"/>
        <v>0</v>
      </c>
      <c r="V10" s="755">
        <f t="shared" si="5"/>
        <v>-0.66666666666666652</v>
      </c>
      <c r="W10" s="753">
        <f t="shared" si="6"/>
        <v>9.4017094017094016E-2</v>
      </c>
      <c r="X10" s="754">
        <f t="shared" si="7"/>
        <v>0.1402439024390244</v>
      </c>
      <c r="Y10" s="755">
        <f t="shared" si="8"/>
        <v>-4.6226808421930388E-2</v>
      </c>
      <c r="Z10" s="836">
        <f t="shared" si="9"/>
        <v>0</v>
      </c>
      <c r="AA10" s="837">
        <f t="shared" si="10"/>
        <v>0</v>
      </c>
      <c r="AB10" s="838">
        <f t="shared" si="11"/>
        <v>0</v>
      </c>
      <c r="AC10" s="750">
        <v>7</v>
      </c>
      <c r="AD10" s="751">
        <v>17</v>
      </c>
      <c r="AE10" s="755">
        <f t="shared" si="12"/>
        <v>-0.58823529411764708</v>
      </c>
      <c r="AF10" s="750">
        <v>4</v>
      </c>
      <c r="AG10" s="751">
        <v>6</v>
      </c>
      <c r="AH10" s="755">
        <f t="shared" si="13"/>
        <v>-0.33333333333333337</v>
      </c>
      <c r="AI10" s="750">
        <v>0</v>
      </c>
      <c r="AJ10" s="751">
        <v>0</v>
      </c>
      <c r="AK10" s="755">
        <f t="shared" si="14"/>
        <v>0</v>
      </c>
      <c r="AL10" s="750">
        <v>11</v>
      </c>
      <c r="AM10" s="751">
        <v>23</v>
      </c>
      <c r="AN10" s="755">
        <f t="shared" si="15"/>
        <v>-0.52173913043478259</v>
      </c>
      <c r="AO10" s="750">
        <v>6</v>
      </c>
      <c r="AP10" s="751">
        <v>8</v>
      </c>
      <c r="AQ10" s="755">
        <f t="shared" si="16"/>
        <v>-0.25</v>
      </c>
      <c r="AR10" s="750">
        <v>0</v>
      </c>
      <c r="AS10" s="751">
        <v>0</v>
      </c>
      <c r="AT10" s="755">
        <f t="shared" si="17"/>
        <v>0</v>
      </c>
      <c r="AU10" s="750">
        <v>1</v>
      </c>
      <c r="AV10" s="751">
        <v>0</v>
      </c>
      <c r="AW10" s="755">
        <f t="shared" si="18"/>
        <v>1</v>
      </c>
      <c r="AX10" s="765">
        <v>0</v>
      </c>
      <c r="AY10" s="751">
        <v>3</v>
      </c>
      <c r="AZ10" s="755">
        <f t="shared" si="19"/>
        <v>-1</v>
      </c>
      <c r="BA10" s="763" t="s">
        <v>12</v>
      </c>
      <c r="BB10" s="750">
        <v>5</v>
      </c>
      <c r="BC10" s="751">
        <v>12</v>
      </c>
      <c r="BD10" s="755">
        <f t="shared" si="20"/>
        <v>-0.58333333333333326</v>
      </c>
      <c r="BE10" s="750">
        <v>0</v>
      </c>
      <c r="BF10" s="751">
        <v>2</v>
      </c>
      <c r="BG10" s="755">
        <f t="shared" si="21"/>
        <v>-1</v>
      </c>
      <c r="BH10" s="750">
        <v>0</v>
      </c>
      <c r="BI10" s="751">
        <v>1</v>
      </c>
      <c r="BJ10" s="755">
        <f t="shared" si="22"/>
        <v>-1</v>
      </c>
      <c r="BK10" s="750">
        <v>1</v>
      </c>
      <c r="BL10" s="751">
        <v>3</v>
      </c>
      <c r="BM10" s="755">
        <f t="shared" si="23"/>
        <v>-0.66666666666666674</v>
      </c>
      <c r="BN10" s="750">
        <v>2</v>
      </c>
      <c r="BO10" s="751">
        <v>5</v>
      </c>
      <c r="BP10" s="755">
        <f t="shared" si="24"/>
        <v>-0.6</v>
      </c>
      <c r="BQ10" s="750">
        <v>1</v>
      </c>
      <c r="BR10" s="751">
        <v>0</v>
      </c>
      <c r="BS10" s="756">
        <f t="shared" si="26"/>
        <v>1</v>
      </c>
      <c r="BT10" s="750">
        <v>1</v>
      </c>
      <c r="BU10" s="751">
        <v>1</v>
      </c>
      <c r="BV10" s="755">
        <f t="shared" si="27"/>
        <v>0</v>
      </c>
      <c r="BW10" s="750">
        <v>0</v>
      </c>
      <c r="BX10" s="751">
        <v>0</v>
      </c>
      <c r="BY10" s="755">
        <f t="shared" si="28"/>
        <v>0</v>
      </c>
      <c r="BZ10" s="750">
        <v>0</v>
      </c>
      <c r="CA10" s="751">
        <v>2</v>
      </c>
      <c r="CB10" s="755">
        <f t="shared" si="29"/>
        <v>-1</v>
      </c>
      <c r="CC10" s="750">
        <v>0</v>
      </c>
      <c r="CD10" s="751">
        <v>3</v>
      </c>
      <c r="CE10" s="755">
        <f t="shared" si="30"/>
        <v>-1</v>
      </c>
      <c r="CF10" s="750">
        <v>3</v>
      </c>
      <c r="CG10" s="751">
        <v>4</v>
      </c>
      <c r="CH10" s="755">
        <f t="shared" si="31"/>
        <v>-0.25</v>
      </c>
      <c r="CI10" s="750">
        <v>1</v>
      </c>
      <c r="CJ10" s="751">
        <v>2</v>
      </c>
      <c r="CK10" s="755">
        <f t="shared" si="32"/>
        <v>-0.5</v>
      </c>
      <c r="CL10" s="750">
        <v>0</v>
      </c>
      <c r="CM10" s="751">
        <v>1</v>
      </c>
      <c r="CN10" s="755">
        <f t="shared" si="33"/>
        <v>-1</v>
      </c>
      <c r="CO10" s="750">
        <v>0</v>
      </c>
      <c r="CP10" s="751">
        <v>1</v>
      </c>
      <c r="CQ10" s="755">
        <f t="shared" si="34"/>
        <v>-1</v>
      </c>
      <c r="CR10" s="828"/>
      <c r="CS10" s="828"/>
    </row>
    <row r="11" spans="1:97" ht="24.95" customHeight="1" x14ac:dyDescent="0.3">
      <c r="A11" s="763" t="s">
        <v>13</v>
      </c>
      <c r="B11" s="746">
        <f>'09_водители'!B11</f>
        <v>98</v>
      </c>
      <c r="C11" s="746">
        <f>'09_водители'!C11</f>
        <v>0</v>
      </c>
      <c r="D11" s="746">
        <f>'09_водители'!D11</f>
        <v>116</v>
      </c>
      <c r="E11" s="746">
        <f>'09_водители'!E11</f>
        <v>88</v>
      </c>
      <c r="F11" s="746">
        <f>'09_водители'!F11</f>
        <v>1</v>
      </c>
      <c r="G11" s="746">
        <f>'09_водители'!G11</f>
        <v>106</v>
      </c>
      <c r="H11" s="747">
        <f>'09_водители'!H11</f>
        <v>0.11363636363636359</v>
      </c>
      <c r="I11" s="748">
        <f>'09_водители'!I11</f>
        <v>-1</v>
      </c>
      <c r="J11" s="749">
        <f>'09_водители'!J11</f>
        <v>9.4339622641509496E-2</v>
      </c>
      <c r="K11" s="677">
        <f>'09_водители'!K11</f>
        <v>0</v>
      </c>
      <c r="L11" s="678">
        <f>'09_водители'!L11</f>
        <v>9.3457943925233638E-3</v>
      </c>
      <c r="M11" s="749">
        <f>'09_водители'!M11</f>
        <v>-9.3457943925233638E-3</v>
      </c>
      <c r="N11" s="750">
        <v>10</v>
      </c>
      <c r="O11" s="751">
        <v>0</v>
      </c>
      <c r="P11" s="752">
        <v>12</v>
      </c>
      <c r="Q11" s="750">
        <v>12</v>
      </c>
      <c r="R11" s="751">
        <v>0</v>
      </c>
      <c r="S11" s="752">
        <v>18</v>
      </c>
      <c r="T11" s="753">
        <f t="shared" si="5"/>
        <v>-0.16666666666666671</v>
      </c>
      <c r="U11" s="754">
        <f t="shared" si="5"/>
        <v>0</v>
      </c>
      <c r="V11" s="755">
        <f t="shared" si="5"/>
        <v>-0.33333333333333326</v>
      </c>
      <c r="W11" s="753">
        <f t="shared" si="6"/>
        <v>0.10204081632653061</v>
      </c>
      <c r="X11" s="754">
        <f t="shared" si="7"/>
        <v>0.13636363636363635</v>
      </c>
      <c r="Y11" s="755">
        <f t="shared" si="8"/>
        <v>-3.4322820037105739E-2</v>
      </c>
      <c r="Z11" s="836">
        <f t="shared" si="9"/>
        <v>0</v>
      </c>
      <c r="AA11" s="837">
        <f t="shared" si="10"/>
        <v>0</v>
      </c>
      <c r="AB11" s="838">
        <f t="shared" si="11"/>
        <v>0</v>
      </c>
      <c r="AC11" s="750">
        <v>8</v>
      </c>
      <c r="AD11" s="751">
        <v>10</v>
      </c>
      <c r="AE11" s="755">
        <f t="shared" si="12"/>
        <v>-0.19999999999999996</v>
      </c>
      <c r="AF11" s="750">
        <v>2</v>
      </c>
      <c r="AG11" s="751">
        <v>2</v>
      </c>
      <c r="AH11" s="755">
        <f t="shared" si="13"/>
        <v>0</v>
      </c>
      <c r="AI11" s="750">
        <v>0</v>
      </c>
      <c r="AJ11" s="751">
        <v>0</v>
      </c>
      <c r="AK11" s="755">
        <f t="shared" si="14"/>
        <v>0</v>
      </c>
      <c r="AL11" s="750">
        <v>10</v>
      </c>
      <c r="AM11" s="751">
        <v>12</v>
      </c>
      <c r="AN11" s="755">
        <f t="shared" si="15"/>
        <v>-0.16666666666666663</v>
      </c>
      <c r="AO11" s="750">
        <v>3</v>
      </c>
      <c r="AP11" s="751">
        <v>3</v>
      </c>
      <c r="AQ11" s="755">
        <f t="shared" si="16"/>
        <v>0</v>
      </c>
      <c r="AR11" s="750">
        <v>2</v>
      </c>
      <c r="AS11" s="751">
        <v>0</v>
      </c>
      <c r="AT11" s="755">
        <f t="shared" si="17"/>
        <v>2</v>
      </c>
      <c r="AU11" s="750">
        <v>0</v>
      </c>
      <c r="AV11" s="751">
        <v>0</v>
      </c>
      <c r="AW11" s="755">
        <f t="shared" si="18"/>
        <v>0</v>
      </c>
      <c r="AX11" s="765">
        <v>0</v>
      </c>
      <c r="AY11" s="751">
        <v>0</v>
      </c>
      <c r="AZ11" s="755">
        <f t="shared" si="19"/>
        <v>0</v>
      </c>
      <c r="BA11" s="763" t="s">
        <v>13</v>
      </c>
      <c r="BB11" s="750">
        <v>5</v>
      </c>
      <c r="BC11" s="751">
        <v>8</v>
      </c>
      <c r="BD11" s="755">
        <f t="shared" si="20"/>
        <v>-0.375</v>
      </c>
      <c r="BE11" s="750">
        <v>1</v>
      </c>
      <c r="BF11" s="751">
        <v>1</v>
      </c>
      <c r="BG11" s="755">
        <f t="shared" si="21"/>
        <v>0</v>
      </c>
      <c r="BH11" s="750">
        <v>0</v>
      </c>
      <c r="BI11" s="751">
        <v>0</v>
      </c>
      <c r="BJ11" s="755">
        <f t="shared" si="22"/>
        <v>0</v>
      </c>
      <c r="BK11" s="750">
        <v>1</v>
      </c>
      <c r="BL11" s="751">
        <v>0</v>
      </c>
      <c r="BM11" s="755">
        <f t="shared" si="23"/>
        <v>1</v>
      </c>
      <c r="BN11" s="750">
        <v>2</v>
      </c>
      <c r="BO11" s="751">
        <v>2</v>
      </c>
      <c r="BP11" s="755">
        <f t="shared" si="24"/>
        <v>0</v>
      </c>
      <c r="BQ11" s="750">
        <v>1</v>
      </c>
      <c r="BR11" s="751">
        <v>0</v>
      </c>
      <c r="BS11" s="756">
        <f t="shared" si="26"/>
        <v>1</v>
      </c>
      <c r="BT11" s="750">
        <v>1</v>
      </c>
      <c r="BU11" s="751">
        <v>1</v>
      </c>
      <c r="BV11" s="755">
        <f t="shared" si="27"/>
        <v>0</v>
      </c>
      <c r="BW11" s="750">
        <v>0</v>
      </c>
      <c r="BX11" s="751">
        <v>0</v>
      </c>
      <c r="BY11" s="755">
        <f t="shared" si="28"/>
        <v>0</v>
      </c>
      <c r="BZ11" s="750">
        <v>1</v>
      </c>
      <c r="CA11" s="751">
        <v>0</v>
      </c>
      <c r="CB11" s="755">
        <f t="shared" si="29"/>
        <v>1</v>
      </c>
      <c r="CC11" s="750">
        <v>0</v>
      </c>
      <c r="CD11" s="751">
        <v>0</v>
      </c>
      <c r="CE11" s="755">
        <f t="shared" si="30"/>
        <v>0</v>
      </c>
      <c r="CF11" s="750">
        <v>3</v>
      </c>
      <c r="CG11" s="751">
        <v>4</v>
      </c>
      <c r="CH11" s="755">
        <f t="shared" si="31"/>
        <v>-0.25</v>
      </c>
      <c r="CI11" s="750">
        <v>1</v>
      </c>
      <c r="CJ11" s="751">
        <v>1</v>
      </c>
      <c r="CK11" s="755">
        <f t="shared" si="32"/>
        <v>0</v>
      </c>
      <c r="CL11" s="750">
        <v>1</v>
      </c>
      <c r="CM11" s="751">
        <v>2</v>
      </c>
      <c r="CN11" s="755">
        <f t="shared" si="33"/>
        <v>-0.5</v>
      </c>
      <c r="CO11" s="750">
        <v>1</v>
      </c>
      <c r="CP11" s="751">
        <v>0</v>
      </c>
      <c r="CQ11" s="755">
        <f t="shared" si="34"/>
        <v>1</v>
      </c>
      <c r="CR11" s="828"/>
      <c r="CS11" s="828"/>
    </row>
    <row r="12" spans="1:97" ht="24.95" customHeight="1" thickBot="1" x14ac:dyDescent="0.35">
      <c r="A12" s="789" t="s">
        <v>14</v>
      </c>
      <c r="B12" s="772">
        <f>'09_водители'!B12</f>
        <v>232</v>
      </c>
      <c r="C12" s="772">
        <f>'09_водители'!C12</f>
        <v>6</v>
      </c>
      <c r="D12" s="772">
        <f>'09_водители'!D12</f>
        <v>281</v>
      </c>
      <c r="E12" s="772">
        <f>'09_водители'!E12</f>
        <v>233</v>
      </c>
      <c r="F12" s="772">
        <f>'09_водители'!F12</f>
        <v>2</v>
      </c>
      <c r="G12" s="772">
        <f>'09_водители'!G12</f>
        <v>306</v>
      </c>
      <c r="H12" s="773">
        <f>'09_водители'!H12</f>
        <v>-4.2918454935622205E-3</v>
      </c>
      <c r="I12" s="774">
        <f>'09_водители'!I12</f>
        <v>2</v>
      </c>
      <c r="J12" s="775">
        <f>'09_водители'!J12</f>
        <v>-8.1699346405228829E-2</v>
      </c>
      <c r="K12" s="713">
        <f>'09_водители'!K12</f>
        <v>2.0905923344947737E-2</v>
      </c>
      <c r="L12" s="714">
        <f>'09_водители'!L12</f>
        <v>6.4935064935064939E-3</v>
      </c>
      <c r="M12" s="775">
        <f>'09_водители'!M12</f>
        <v>1.4412416851441243E-2</v>
      </c>
      <c r="N12" s="776">
        <v>22</v>
      </c>
      <c r="O12" s="777">
        <v>0</v>
      </c>
      <c r="P12" s="778">
        <v>35</v>
      </c>
      <c r="Q12" s="776">
        <v>23</v>
      </c>
      <c r="R12" s="777">
        <v>0</v>
      </c>
      <c r="S12" s="778">
        <v>35</v>
      </c>
      <c r="T12" s="779">
        <f t="shared" si="5"/>
        <v>-4.3478260869565161E-2</v>
      </c>
      <c r="U12" s="780">
        <f t="shared" si="5"/>
        <v>0</v>
      </c>
      <c r="V12" s="781">
        <f t="shared" si="5"/>
        <v>0</v>
      </c>
      <c r="W12" s="779">
        <f t="shared" si="6"/>
        <v>9.4827586206896547E-2</v>
      </c>
      <c r="X12" s="780">
        <f t="shared" si="7"/>
        <v>9.8712446351931327E-2</v>
      </c>
      <c r="Y12" s="781">
        <f t="shared" si="8"/>
        <v>-3.8848601450347797E-3</v>
      </c>
      <c r="Z12" s="839">
        <f t="shared" si="9"/>
        <v>0</v>
      </c>
      <c r="AA12" s="840">
        <f t="shared" si="10"/>
        <v>0</v>
      </c>
      <c r="AB12" s="841">
        <f t="shared" si="11"/>
        <v>0</v>
      </c>
      <c r="AC12" s="776">
        <v>14</v>
      </c>
      <c r="AD12" s="777">
        <v>20</v>
      </c>
      <c r="AE12" s="781">
        <f t="shared" si="12"/>
        <v>-0.30000000000000004</v>
      </c>
      <c r="AF12" s="776">
        <v>8</v>
      </c>
      <c r="AG12" s="777">
        <v>3</v>
      </c>
      <c r="AH12" s="781">
        <f t="shared" si="13"/>
        <v>1.6666666666666665</v>
      </c>
      <c r="AI12" s="776">
        <v>0</v>
      </c>
      <c r="AJ12" s="777">
        <v>0</v>
      </c>
      <c r="AK12" s="781">
        <f t="shared" si="14"/>
        <v>0</v>
      </c>
      <c r="AL12" s="776">
        <v>22</v>
      </c>
      <c r="AM12" s="777">
        <v>23</v>
      </c>
      <c r="AN12" s="781">
        <f t="shared" si="15"/>
        <v>-4.3478260869565188E-2</v>
      </c>
      <c r="AO12" s="776">
        <v>13</v>
      </c>
      <c r="AP12" s="777">
        <v>9</v>
      </c>
      <c r="AQ12" s="781">
        <f t="shared" si="16"/>
        <v>0.44444444444444442</v>
      </c>
      <c r="AR12" s="776">
        <v>0</v>
      </c>
      <c r="AS12" s="777">
        <v>1</v>
      </c>
      <c r="AT12" s="781">
        <f t="shared" si="17"/>
        <v>-1</v>
      </c>
      <c r="AU12" s="776">
        <v>0</v>
      </c>
      <c r="AV12" s="777">
        <v>2</v>
      </c>
      <c r="AW12" s="781">
        <f t="shared" si="18"/>
        <v>-1</v>
      </c>
      <c r="AX12" s="791">
        <v>0</v>
      </c>
      <c r="AY12" s="777">
        <v>2</v>
      </c>
      <c r="AZ12" s="781">
        <f t="shared" si="19"/>
        <v>-1</v>
      </c>
      <c r="BA12" s="789" t="s">
        <v>14</v>
      </c>
      <c r="BB12" s="776">
        <v>18</v>
      </c>
      <c r="BC12" s="777">
        <v>13</v>
      </c>
      <c r="BD12" s="781">
        <f t="shared" si="20"/>
        <v>0.38461538461538458</v>
      </c>
      <c r="BE12" s="776">
        <v>0</v>
      </c>
      <c r="BF12" s="777">
        <v>0</v>
      </c>
      <c r="BG12" s="781">
        <f t="shared" si="21"/>
        <v>0</v>
      </c>
      <c r="BH12" s="776">
        <v>0</v>
      </c>
      <c r="BI12" s="777">
        <v>0</v>
      </c>
      <c r="BJ12" s="781">
        <f t="shared" si="22"/>
        <v>0</v>
      </c>
      <c r="BK12" s="776">
        <v>1</v>
      </c>
      <c r="BL12" s="777">
        <v>5</v>
      </c>
      <c r="BM12" s="781">
        <f t="shared" si="23"/>
        <v>-0.8</v>
      </c>
      <c r="BN12" s="776">
        <v>3</v>
      </c>
      <c r="BO12" s="777">
        <v>1</v>
      </c>
      <c r="BP12" s="781">
        <f t="shared" si="24"/>
        <v>2</v>
      </c>
      <c r="BQ12" s="776">
        <v>0</v>
      </c>
      <c r="BR12" s="777">
        <v>3</v>
      </c>
      <c r="BS12" s="782">
        <f t="shared" si="26"/>
        <v>-1</v>
      </c>
      <c r="BT12" s="776">
        <v>1</v>
      </c>
      <c r="BU12" s="777">
        <v>1</v>
      </c>
      <c r="BV12" s="781">
        <f t="shared" si="27"/>
        <v>0</v>
      </c>
      <c r="BW12" s="776">
        <v>0</v>
      </c>
      <c r="BX12" s="777">
        <v>0</v>
      </c>
      <c r="BY12" s="781">
        <f t="shared" si="28"/>
        <v>0</v>
      </c>
      <c r="BZ12" s="776">
        <v>0</v>
      </c>
      <c r="CA12" s="777">
        <v>1</v>
      </c>
      <c r="CB12" s="781">
        <f t="shared" si="29"/>
        <v>-1</v>
      </c>
      <c r="CC12" s="776">
        <v>0</v>
      </c>
      <c r="CD12" s="777">
        <v>0</v>
      </c>
      <c r="CE12" s="781">
        <f t="shared" si="30"/>
        <v>0</v>
      </c>
      <c r="CF12" s="776">
        <v>6</v>
      </c>
      <c r="CG12" s="777">
        <v>3</v>
      </c>
      <c r="CH12" s="781">
        <f t="shared" si="31"/>
        <v>1</v>
      </c>
      <c r="CI12" s="776">
        <v>3</v>
      </c>
      <c r="CJ12" s="777">
        <v>0</v>
      </c>
      <c r="CK12" s="781">
        <f t="shared" si="32"/>
        <v>3</v>
      </c>
      <c r="CL12" s="776">
        <v>4</v>
      </c>
      <c r="CM12" s="777">
        <v>2</v>
      </c>
      <c r="CN12" s="781">
        <f t="shared" si="33"/>
        <v>1</v>
      </c>
      <c r="CO12" s="776">
        <v>2</v>
      </c>
      <c r="CP12" s="777">
        <v>0</v>
      </c>
      <c r="CQ12" s="781">
        <f t="shared" si="34"/>
        <v>2</v>
      </c>
      <c r="CR12" s="828"/>
      <c r="CS12" s="828"/>
    </row>
    <row r="13" spans="1:97" ht="24.95" customHeight="1" x14ac:dyDescent="0.2">
      <c r="CR13" s="828"/>
      <c r="CS13" s="828"/>
    </row>
    <row r="14" spans="1:97" ht="24.95" customHeight="1" x14ac:dyDescent="0.2">
      <c r="E14" s="799"/>
      <c r="F14" s="799"/>
      <c r="Q14" s="799"/>
      <c r="R14" s="799"/>
      <c r="AC14" s="799"/>
      <c r="AD14" s="799"/>
      <c r="AF14" s="799"/>
      <c r="AG14" s="799"/>
      <c r="AI14" s="799"/>
      <c r="AJ14" s="799"/>
      <c r="AL14" s="799"/>
      <c r="AM14" s="799"/>
      <c r="AS14" s="799"/>
      <c r="AV14" s="799"/>
      <c r="AX14" s="799"/>
      <c r="BF14" s="799"/>
      <c r="BI14" s="799"/>
      <c r="BK14" s="799"/>
      <c r="BN14" s="799"/>
      <c r="BO14" s="799"/>
      <c r="BX14" s="799"/>
      <c r="CA14" s="799"/>
      <c r="CC14" s="799"/>
      <c r="CF14" s="799"/>
      <c r="CG14" s="799"/>
      <c r="CI14" s="799"/>
      <c r="CJ14" s="799"/>
      <c r="CL14" s="799"/>
      <c r="CM14" s="799"/>
      <c r="CO14" s="799"/>
      <c r="CP14" s="799"/>
      <c r="CR14" s="828"/>
      <c r="CS14" s="828"/>
    </row>
    <row r="15" spans="1:97" ht="24.95" customHeight="1" x14ac:dyDescent="0.2">
      <c r="E15" s="799"/>
      <c r="F15" s="799"/>
      <c r="Q15" s="799"/>
      <c r="R15" s="799"/>
      <c r="AC15" s="799"/>
      <c r="AD15" s="799"/>
      <c r="AF15" s="799"/>
      <c r="AG15" s="799"/>
      <c r="AI15" s="799"/>
      <c r="AJ15" s="799"/>
      <c r="AL15" s="799"/>
      <c r="AM15" s="799"/>
      <c r="AS15" s="799"/>
      <c r="AV15" s="799"/>
      <c r="AX15" s="799"/>
      <c r="BF15" s="799"/>
      <c r="BI15" s="799"/>
      <c r="BK15" s="799"/>
      <c r="BN15" s="799"/>
      <c r="BO15" s="799"/>
      <c r="BX15" s="799"/>
      <c r="CA15" s="799"/>
      <c r="CC15" s="799"/>
      <c r="CF15" s="799"/>
      <c r="CG15" s="799"/>
      <c r="CH15" s="1374"/>
      <c r="CI15" s="1374"/>
      <c r="CJ15" s="1374"/>
      <c r="CL15" s="799"/>
      <c r="CM15" s="799"/>
      <c r="CO15" s="799"/>
      <c r="CP15" s="799"/>
      <c r="CR15" s="828"/>
      <c r="CS15" s="828"/>
    </row>
    <row r="16" spans="1:97" ht="24.95" customHeight="1" x14ac:dyDescent="0.2">
      <c r="E16" s="799"/>
      <c r="F16" s="799"/>
      <c r="Q16" s="799"/>
      <c r="R16" s="799"/>
      <c r="AC16" s="799"/>
      <c r="AD16" s="799"/>
      <c r="AF16" s="799"/>
      <c r="AG16" s="799"/>
      <c r="AI16" s="799"/>
      <c r="AJ16" s="799"/>
      <c r="AL16" s="799"/>
      <c r="AM16" s="799"/>
      <c r="AS16" s="799"/>
      <c r="AV16" s="799"/>
      <c r="AX16" s="799"/>
      <c r="BF16" s="799"/>
      <c r="BI16" s="799"/>
      <c r="BK16" s="799"/>
      <c r="BN16" s="799"/>
      <c r="BO16" s="799"/>
      <c r="BX16" s="799"/>
      <c r="CA16" s="799"/>
      <c r="CC16" s="799"/>
      <c r="CF16" s="799"/>
      <c r="CG16" s="799"/>
      <c r="CI16" s="799"/>
      <c r="CJ16" s="799"/>
      <c r="CL16" s="799"/>
      <c r="CM16" s="799"/>
      <c r="CO16" s="799"/>
      <c r="CP16" s="799"/>
      <c r="CR16" s="828"/>
      <c r="CS16" s="828"/>
    </row>
    <row r="17" spans="96:97" ht="24.95" customHeight="1" x14ac:dyDescent="0.2">
      <c r="CR17" s="828"/>
      <c r="CS17" s="828"/>
    </row>
    <row r="18" spans="96:97" ht="24.95" customHeight="1" x14ac:dyDescent="0.2">
      <c r="CR18" s="828"/>
      <c r="CS18" s="828"/>
    </row>
    <row r="19" spans="96:97" ht="24.95" customHeight="1" x14ac:dyDescent="0.2">
      <c r="CR19" s="828"/>
      <c r="CS19" s="828"/>
    </row>
    <row r="20" spans="96:97" ht="24.95" customHeight="1" x14ac:dyDescent="0.2">
      <c r="CR20" s="828"/>
      <c r="CS20" s="828"/>
    </row>
    <row r="21" spans="96:97" ht="24.95" customHeight="1" x14ac:dyDescent="0.2">
      <c r="CR21" s="828"/>
      <c r="CS21" s="828"/>
    </row>
    <row r="22" spans="96:97" ht="24.95" customHeight="1" x14ac:dyDescent="0.2">
      <c r="CR22" s="828"/>
      <c r="CS22" s="828"/>
    </row>
    <row r="23" spans="96:97" ht="24.95" customHeight="1" x14ac:dyDescent="0.2">
      <c r="CR23" s="828"/>
      <c r="CS23" s="828"/>
    </row>
    <row r="24" spans="96:97" ht="24.95" customHeight="1" x14ac:dyDescent="0.2">
      <c r="CR24" s="828"/>
      <c r="CS24" s="828"/>
    </row>
    <row r="25" spans="96:97" ht="24.95" customHeight="1" x14ac:dyDescent="0.2">
      <c r="CR25" s="828"/>
      <c r="CS25" s="828"/>
    </row>
    <row r="26" spans="96:97" ht="24.95" customHeight="1" x14ac:dyDescent="0.2">
      <c r="CR26" s="828"/>
      <c r="CS26" s="828"/>
    </row>
    <row r="27" spans="96:97" ht="24.95" customHeight="1" x14ac:dyDescent="0.2">
      <c r="CR27" s="828"/>
      <c r="CS27" s="828"/>
    </row>
    <row r="28" spans="96:97" ht="24.95" customHeight="1" x14ac:dyDescent="0.2">
      <c r="CR28" s="828"/>
      <c r="CS28" s="828"/>
    </row>
    <row r="29" spans="96:97" ht="24.95" customHeight="1" x14ac:dyDescent="0.2">
      <c r="CR29" s="828"/>
      <c r="CS29" s="828"/>
    </row>
    <row r="30" spans="96:97" ht="24.95" customHeight="1" x14ac:dyDescent="0.2">
      <c r="CR30" s="828"/>
      <c r="CS30" s="828"/>
    </row>
    <row r="31" spans="96:97" ht="24.95" customHeight="1" x14ac:dyDescent="0.2">
      <c r="CR31" s="828"/>
      <c r="CS31" s="828"/>
    </row>
    <row r="32" spans="96:97" ht="24.95" customHeight="1" x14ac:dyDescent="0.2">
      <c r="CR32" s="828"/>
      <c r="CS32" s="828"/>
    </row>
    <row r="33" spans="96:97" ht="24.95" customHeight="1" x14ac:dyDescent="0.2">
      <c r="CR33" s="828"/>
      <c r="CS33" s="828"/>
    </row>
    <row r="34" spans="96:97" ht="24.95" customHeight="1" x14ac:dyDescent="0.2">
      <c r="CR34" s="828"/>
      <c r="CS34" s="828"/>
    </row>
    <row r="35" spans="96:97" ht="24.95" customHeight="1" x14ac:dyDescent="0.2">
      <c r="CR35" s="828"/>
      <c r="CS35" s="828"/>
    </row>
    <row r="36" spans="96:97" ht="24.95" customHeight="1" x14ac:dyDescent="0.2">
      <c r="CR36" s="828"/>
      <c r="CS36" s="828"/>
    </row>
    <row r="37" spans="96:97" ht="17.25" customHeight="1" x14ac:dyDescent="0.2"/>
    <row r="38" spans="96:97" ht="14.25" x14ac:dyDescent="0.2">
      <c r="CR38" s="828"/>
      <c r="CS38" s="828"/>
    </row>
    <row r="39" spans="96:97" ht="14.25" x14ac:dyDescent="0.2">
      <c r="CR39" s="828"/>
      <c r="CS39" s="828"/>
    </row>
    <row r="40" spans="96:97" ht="14.25" x14ac:dyDescent="0.2">
      <c r="CR40" s="828"/>
      <c r="CS40" s="828"/>
    </row>
    <row r="41" spans="96:97" ht="14.25" x14ac:dyDescent="0.2">
      <c r="CR41" s="828"/>
      <c r="CS41" s="828"/>
    </row>
    <row r="42" spans="96:97" ht="14.25" x14ac:dyDescent="0.2">
      <c r="CR42" s="828"/>
      <c r="CS42" s="828"/>
    </row>
    <row r="43" spans="96:97" ht="14.25" x14ac:dyDescent="0.2">
      <c r="CR43" s="828"/>
      <c r="CS43" s="828"/>
    </row>
    <row r="44" spans="96:97" ht="14.25" x14ac:dyDescent="0.2">
      <c r="CR44" s="828"/>
      <c r="CS44" s="828"/>
    </row>
  </sheetData>
  <mergeCells count="43">
    <mergeCell ref="CC5:CE6"/>
    <mergeCell ref="CF5:CH6"/>
    <mergeCell ref="A1:AZ1"/>
    <mergeCell ref="BA1:CQ1"/>
    <mergeCell ref="A2:M2"/>
    <mergeCell ref="AA3:AZ3"/>
    <mergeCell ref="BZ3:CQ3"/>
    <mergeCell ref="B4:M5"/>
    <mergeCell ref="N4:V5"/>
    <mergeCell ref="W4:Y6"/>
    <mergeCell ref="Z4:AB6"/>
    <mergeCell ref="AC4:AE6"/>
    <mergeCell ref="CL5:CN6"/>
    <mergeCell ref="CO5:CQ6"/>
    <mergeCell ref="B6:D6"/>
    <mergeCell ref="E6:G6"/>
    <mergeCell ref="H6:J6"/>
    <mergeCell ref="K6:M6"/>
    <mergeCell ref="N6:P6"/>
    <mergeCell ref="Q6:S6"/>
    <mergeCell ref="T6:V6"/>
    <mergeCell ref="AF4:AH6"/>
    <mergeCell ref="AI4:AN5"/>
    <mergeCell ref="AO4:AZ5"/>
    <mergeCell ref="BB4:BS5"/>
    <mergeCell ref="BT4:CQ4"/>
    <mergeCell ref="BT5:BV6"/>
    <mergeCell ref="BW5:BY6"/>
    <mergeCell ref="CH15:CJ15"/>
    <mergeCell ref="BB6:BD6"/>
    <mergeCell ref="BE6:BG6"/>
    <mergeCell ref="BH6:BJ6"/>
    <mergeCell ref="BK6:BM6"/>
    <mergeCell ref="BN6:BP6"/>
    <mergeCell ref="BQ6:BS6"/>
    <mergeCell ref="AI6:AK6"/>
    <mergeCell ref="AL6:AN6"/>
    <mergeCell ref="AO6:AQ6"/>
    <mergeCell ref="AR6:AT6"/>
    <mergeCell ref="AU6:AW6"/>
    <mergeCell ref="AX6:AZ6"/>
    <mergeCell ref="CI5:CK6"/>
    <mergeCell ref="BZ5:CB6"/>
  </mergeCells>
  <conditionalFormatting sqref="BD8:BD12 BG8:BG12 BJ8:BJ12 BM8:BM12 BP8:BP12 BS8:BS12 BV8:BV12 BY8:BY12 CB8:CB12 CE8:CE12 CH8:CH12 CK8:CK12 CN8:CN12 CQ8:CQ12 AZ8:AZ12 AE8:AE12 AH8:AH12 AN8:AN12 AK8:AK12 AQ8:AQ12 AT8:AT12 AW8:AW12 T8:V12 Y8:Y12 AB8:AB12">
    <cfRule type="cellIs" dxfId="56" priority="21" operator="greaterThan">
      <formula>0</formula>
    </cfRule>
  </conditionalFormatting>
  <conditionalFormatting sqref="N8:AZ12 BB8:CQ12">
    <cfRule type="cellIs" dxfId="55" priority="20" operator="equal">
      <formula>0</formula>
    </cfRule>
  </conditionalFormatting>
  <conditionalFormatting sqref="Z8:AB12">
    <cfRule type="cellIs" dxfId="54" priority="19" operator="equal">
      <formula>0</formula>
    </cfRule>
  </conditionalFormatting>
  <printOptions horizontalCentered="1"/>
  <pageMargins left="0.23622047244094491" right="0.19685039370078741" top="0.78740157480314965" bottom="0.42" header="0.19685039370078741" footer="0.19685039370078741"/>
  <pageSetup paperSize="9" scale="45" orientation="landscape" r:id="rId1"/>
  <headerFooter alignWithMargins="0">
    <oddFooter>&amp;R&amp;"Arial Cyr,полужирный курсив"&amp;16Таблица № 9   Страница &amp;P из &amp;N</oddFooter>
  </headerFooter>
  <colBreaks count="1" manualBreakCount="1">
    <brk id="52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42"/>
  <sheetViews>
    <sheetView tabSelected="1" view="pageBreakPreview" zoomScale="40" zoomScaleNormal="50" zoomScaleSheetLayoutView="40" workbookViewId="0">
      <pane xSplit="13" ySplit="5" topLeftCell="N6" activePane="bottomRight" state="frozen"/>
      <selection activeCell="A2" sqref="A2:EB7"/>
      <selection pane="topRight" activeCell="A2" sqref="A2:EB7"/>
      <selection pane="bottomLeft" activeCell="A2" sqref="A2:EB7"/>
      <selection pane="bottomRight" activeCell="A11" sqref="A11:EE40"/>
    </sheetView>
  </sheetViews>
  <sheetFormatPr defaultColWidth="9.140625" defaultRowHeight="20.25" x14ac:dyDescent="0.3"/>
  <cols>
    <col min="1" max="1" width="30.85546875" style="938" customWidth="1"/>
    <col min="2" max="12" width="8.7109375" style="604" hidden="1" customWidth="1"/>
    <col min="13" max="13" width="9" style="604" hidden="1" customWidth="1"/>
    <col min="14" max="19" width="8.28515625" style="604" customWidth="1"/>
    <col min="20" max="22" width="11" style="604" customWidth="1"/>
    <col min="23" max="28" width="8.140625" style="604" customWidth="1"/>
    <col min="29" max="31" width="11" style="604" customWidth="1"/>
    <col min="32" max="37" width="6.7109375" style="604" customWidth="1"/>
    <col min="38" max="38" width="10.140625" style="604" customWidth="1"/>
    <col min="39" max="39" width="10.5703125" style="604" customWidth="1"/>
    <col min="40" max="40" width="10.140625" style="604" customWidth="1"/>
    <col min="41" max="43" width="11.28515625" style="604" customWidth="1"/>
    <col min="44" max="44" width="36.140625" style="604" customWidth="1"/>
    <col min="45" max="45" width="7.28515625" style="604" customWidth="1"/>
    <col min="46" max="46" width="6.7109375" style="604" customWidth="1"/>
    <col min="47" max="48" width="7.28515625" style="604" customWidth="1"/>
    <col min="49" max="49" width="6.7109375" style="604" customWidth="1"/>
    <col min="50" max="50" width="7.28515625" style="604" customWidth="1"/>
    <col min="51" max="53" width="11.5703125" style="604" customWidth="1"/>
    <col min="54" max="54" width="7.28515625" style="604" customWidth="1"/>
    <col min="55" max="55" width="6.7109375" style="604" customWidth="1"/>
    <col min="56" max="57" width="7.28515625" style="604" customWidth="1"/>
    <col min="58" max="58" width="6.7109375" style="604" customWidth="1"/>
    <col min="59" max="59" width="7.28515625" style="604" customWidth="1"/>
    <col min="60" max="62" width="11.85546875" style="604" customWidth="1"/>
    <col min="63" max="63" width="7.28515625" style="604" customWidth="1"/>
    <col min="64" max="64" width="6.7109375" style="604" customWidth="1"/>
    <col min="65" max="66" width="7.28515625" style="604" customWidth="1"/>
    <col min="67" max="67" width="6.7109375" style="604" customWidth="1"/>
    <col min="68" max="68" width="7.28515625" style="604" customWidth="1"/>
    <col min="69" max="71" width="11.85546875" style="604" customWidth="1"/>
    <col min="72" max="74" width="11.140625" style="604" customWidth="1"/>
    <col min="75" max="75" width="37.7109375" style="601" customWidth="1"/>
    <col min="76" max="77" width="7" style="604" customWidth="1"/>
    <col min="78" max="78" width="9.42578125" style="604" customWidth="1"/>
    <col min="79" max="80" width="7" style="604" customWidth="1"/>
    <col min="81" max="81" width="9.42578125" style="604" customWidth="1"/>
    <col min="82" max="83" width="7" style="604" customWidth="1"/>
    <col min="84" max="84" width="9.42578125" style="604" customWidth="1"/>
    <col min="85" max="86" width="7" style="604" customWidth="1"/>
    <col min="87" max="87" width="9.42578125" style="604" customWidth="1"/>
    <col min="88" max="89" width="7" style="604" customWidth="1"/>
    <col min="90" max="90" width="9.42578125" style="604" customWidth="1"/>
    <col min="91" max="92" width="7" style="604" customWidth="1"/>
    <col min="93" max="93" width="9.42578125" style="604" customWidth="1"/>
    <col min="94" max="95" width="7" style="604" customWidth="1"/>
    <col min="96" max="96" width="9.42578125" style="604" customWidth="1"/>
    <col min="97" max="98" width="7" style="604" customWidth="1"/>
    <col min="99" max="99" width="9.42578125" style="604" customWidth="1"/>
    <col min="100" max="108" width="8.7109375" style="940" customWidth="1"/>
    <col min="109" max="109" width="37.7109375" style="601" customWidth="1"/>
    <col min="110" max="123" width="9.85546875" style="604" customWidth="1"/>
    <col min="124" max="132" width="9.85546875" style="940" customWidth="1"/>
    <col min="133" max="133" width="9.85546875" style="601" customWidth="1"/>
    <col min="134" max="16384" width="9.140625" style="601"/>
  </cols>
  <sheetData>
    <row r="1" spans="1:134" s="843" customFormat="1" ht="53.25" customHeight="1" thickBot="1" x14ac:dyDescent="0.25">
      <c r="A1" s="1449" t="s">
        <v>253</v>
      </c>
      <c r="B1" s="1449"/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1449"/>
      <c r="Q1" s="1449"/>
      <c r="R1" s="1449"/>
      <c r="S1" s="1449"/>
      <c r="T1" s="1449"/>
      <c r="U1" s="1449"/>
      <c r="V1" s="1449"/>
      <c r="W1" s="1449"/>
      <c r="X1" s="1449"/>
      <c r="Y1" s="1449"/>
      <c r="Z1" s="1449"/>
      <c r="AA1" s="1449"/>
      <c r="AB1" s="1449"/>
      <c r="AC1" s="1449"/>
      <c r="AD1" s="1449"/>
      <c r="AE1" s="1449"/>
      <c r="AF1" s="1449"/>
      <c r="AG1" s="1449"/>
      <c r="AH1" s="1449"/>
      <c r="AI1" s="1449"/>
      <c r="AJ1" s="1449"/>
      <c r="AK1" s="1449"/>
      <c r="AL1" s="1449"/>
      <c r="AM1" s="1449"/>
      <c r="AN1" s="1449"/>
      <c r="AO1" s="1449"/>
      <c r="AP1" s="1449"/>
      <c r="AQ1" s="1449"/>
      <c r="AR1" s="1450" t="s">
        <v>253</v>
      </c>
      <c r="AS1" s="1450"/>
      <c r="AT1" s="1450"/>
      <c r="AU1" s="1450"/>
      <c r="AV1" s="1450"/>
      <c r="AW1" s="1450"/>
      <c r="AX1" s="1450"/>
      <c r="AY1" s="1450"/>
      <c r="AZ1" s="1450"/>
      <c r="BA1" s="1450"/>
      <c r="BB1" s="1450"/>
      <c r="BC1" s="1450"/>
      <c r="BD1" s="1450"/>
      <c r="BE1" s="1450"/>
      <c r="BF1" s="1450"/>
      <c r="BG1" s="1450"/>
      <c r="BH1" s="1450"/>
      <c r="BI1" s="1450"/>
      <c r="BJ1" s="1450"/>
      <c r="BK1" s="1450"/>
      <c r="BL1" s="1450"/>
      <c r="BM1" s="1450"/>
      <c r="BN1" s="1450"/>
      <c r="BO1" s="1450"/>
      <c r="BP1" s="1450"/>
      <c r="BQ1" s="1450"/>
      <c r="BR1" s="1450"/>
      <c r="BS1" s="1450"/>
      <c r="BT1" s="1450"/>
      <c r="BU1" s="1450"/>
      <c r="BV1" s="1450"/>
      <c r="BW1" s="1449" t="str">
        <f>$A$1</f>
        <v>ДТП с участием пешеходов (за январь - декабрь 2017)</v>
      </c>
      <c r="BX1" s="1449"/>
      <c r="BY1" s="1449"/>
      <c r="BZ1" s="1449"/>
      <c r="CA1" s="1449"/>
      <c r="CB1" s="1449"/>
      <c r="CC1" s="1449"/>
      <c r="CD1" s="1449"/>
      <c r="CE1" s="1449"/>
      <c r="CF1" s="1449"/>
      <c r="CG1" s="1449"/>
      <c r="CH1" s="1449"/>
      <c r="CI1" s="1449"/>
      <c r="CJ1" s="1449"/>
      <c r="CK1" s="1449"/>
      <c r="CL1" s="1449"/>
      <c r="CM1" s="1449"/>
      <c r="CN1" s="1449"/>
      <c r="CO1" s="1449"/>
      <c r="CP1" s="1449"/>
      <c r="CQ1" s="1449"/>
      <c r="CR1" s="1449"/>
      <c r="CS1" s="1449"/>
      <c r="CT1" s="1449"/>
      <c r="CU1" s="1449"/>
      <c r="CV1" s="1449"/>
      <c r="CW1" s="1449"/>
      <c r="CX1" s="1449"/>
      <c r="CY1" s="1449"/>
      <c r="CZ1" s="1449"/>
      <c r="DA1" s="1449"/>
      <c r="DB1" s="1449"/>
      <c r="DC1" s="1449"/>
      <c r="DD1" s="1449"/>
      <c r="DE1" s="1449" t="str">
        <f>$A$1</f>
        <v>ДТП с участием пешеходов (за январь - декабрь 2017)</v>
      </c>
      <c r="DF1" s="1449"/>
      <c r="DG1" s="1449"/>
      <c r="DH1" s="1449"/>
      <c r="DI1" s="1449"/>
      <c r="DJ1" s="1449"/>
      <c r="DK1" s="1449"/>
      <c r="DL1" s="1449"/>
      <c r="DM1" s="1449"/>
      <c r="DN1" s="1449"/>
      <c r="DO1" s="1449"/>
      <c r="DP1" s="1449"/>
      <c r="DQ1" s="1449"/>
      <c r="DR1" s="1449"/>
      <c r="DS1" s="1449"/>
      <c r="DT1" s="1449"/>
      <c r="DU1" s="1449"/>
      <c r="DV1" s="1449"/>
      <c r="DW1" s="1449"/>
      <c r="DX1" s="1449"/>
      <c r="DY1" s="1449"/>
      <c r="DZ1" s="1449"/>
      <c r="EA1" s="1449"/>
      <c r="EB1" s="1449"/>
      <c r="EC1" s="1449"/>
    </row>
    <row r="2" spans="1:134" ht="32.25" customHeight="1" thickBot="1" x14ac:dyDescent="0.25">
      <c r="A2" s="1451"/>
      <c r="B2" s="844" t="s">
        <v>44</v>
      </c>
      <c r="C2" s="845"/>
      <c r="D2" s="845"/>
      <c r="E2" s="845"/>
      <c r="F2" s="845"/>
      <c r="G2" s="845"/>
      <c r="H2" s="845"/>
      <c r="I2" s="845"/>
      <c r="J2" s="846"/>
      <c r="K2" s="847"/>
      <c r="L2" s="845"/>
      <c r="M2" s="846"/>
      <c r="N2" s="1453" t="s">
        <v>219</v>
      </c>
      <c r="O2" s="1454"/>
      <c r="P2" s="1454"/>
      <c r="Q2" s="1454"/>
      <c r="R2" s="1454"/>
      <c r="S2" s="1454"/>
      <c r="T2" s="1454"/>
      <c r="U2" s="1454"/>
      <c r="V2" s="1455"/>
      <c r="W2" s="1459" t="s">
        <v>220</v>
      </c>
      <c r="X2" s="1303"/>
      <c r="Y2" s="1303"/>
      <c r="Z2" s="1303"/>
      <c r="AA2" s="1303"/>
      <c r="AB2" s="1303"/>
      <c r="AC2" s="1303"/>
      <c r="AD2" s="1303"/>
      <c r="AE2" s="1303"/>
      <c r="AF2" s="1303"/>
      <c r="AG2" s="1303"/>
      <c r="AH2" s="1303"/>
      <c r="AI2" s="1303"/>
      <c r="AJ2" s="1303"/>
      <c r="AK2" s="1303"/>
      <c r="AL2" s="1303"/>
      <c r="AM2" s="1303"/>
      <c r="AN2" s="1303"/>
      <c r="AO2" s="1303"/>
      <c r="AP2" s="1303"/>
      <c r="AQ2" s="1304"/>
      <c r="AR2" s="1460"/>
      <c r="AS2" s="1463" t="s">
        <v>221</v>
      </c>
      <c r="AT2" s="1464"/>
      <c r="AU2" s="1464"/>
      <c r="AV2" s="1464"/>
      <c r="AW2" s="1464"/>
      <c r="AX2" s="1464"/>
      <c r="AY2" s="1464"/>
      <c r="AZ2" s="1464"/>
      <c r="BA2" s="1464"/>
      <c r="BB2" s="1467" t="s">
        <v>222</v>
      </c>
      <c r="BC2" s="1431"/>
      <c r="BD2" s="1431"/>
      <c r="BE2" s="1431"/>
      <c r="BF2" s="1431"/>
      <c r="BG2" s="1431"/>
      <c r="BH2" s="1431"/>
      <c r="BI2" s="1431"/>
      <c r="BJ2" s="1432"/>
      <c r="BK2" s="1430" t="s">
        <v>223</v>
      </c>
      <c r="BL2" s="1431"/>
      <c r="BM2" s="1431"/>
      <c r="BN2" s="1431"/>
      <c r="BO2" s="1431"/>
      <c r="BP2" s="1431"/>
      <c r="BQ2" s="1431"/>
      <c r="BR2" s="1431"/>
      <c r="BS2" s="1431"/>
      <c r="BT2" s="1431"/>
      <c r="BU2" s="1431"/>
      <c r="BV2" s="1432"/>
      <c r="BW2" s="1437"/>
      <c r="BX2" s="1343" t="s">
        <v>224</v>
      </c>
      <c r="BY2" s="1344"/>
      <c r="BZ2" s="1344"/>
      <c r="CA2" s="1344"/>
      <c r="CB2" s="1344"/>
      <c r="CC2" s="1344"/>
      <c r="CD2" s="1344"/>
      <c r="CE2" s="1344"/>
      <c r="CF2" s="1344"/>
      <c r="CG2" s="1344"/>
      <c r="CH2" s="1344"/>
      <c r="CI2" s="1344"/>
      <c r="CJ2" s="1344"/>
      <c r="CK2" s="1344"/>
      <c r="CL2" s="1344"/>
      <c r="CM2" s="1344"/>
      <c r="CN2" s="1344"/>
      <c r="CO2" s="1344"/>
      <c r="CP2" s="1344"/>
      <c r="CQ2" s="1344"/>
      <c r="CR2" s="1344"/>
      <c r="CS2" s="1344"/>
      <c r="CT2" s="1344"/>
      <c r="CU2" s="1344"/>
      <c r="CV2" s="1314" t="s">
        <v>225</v>
      </c>
      <c r="CW2" s="1336"/>
      <c r="CX2" s="1336"/>
      <c r="CY2" s="1336"/>
      <c r="CZ2" s="1336"/>
      <c r="DA2" s="1336"/>
      <c r="DB2" s="1336"/>
      <c r="DC2" s="1336"/>
      <c r="DD2" s="1337"/>
      <c r="DE2" s="1437"/>
      <c r="DF2" s="1343" t="s">
        <v>145</v>
      </c>
      <c r="DG2" s="1344"/>
      <c r="DH2" s="1344"/>
      <c r="DI2" s="1344"/>
      <c r="DJ2" s="1344"/>
      <c r="DK2" s="1344"/>
      <c r="DL2" s="1344"/>
      <c r="DM2" s="1344"/>
      <c r="DN2" s="1344"/>
      <c r="DO2" s="1344"/>
      <c r="DP2" s="1344"/>
      <c r="DQ2" s="1344"/>
      <c r="DR2" s="1344"/>
      <c r="DS2" s="1345"/>
      <c r="DT2" s="1343" t="s">
        <v>226</v>
      </c>
      <c r="DU2" s="1344"/>
      <c r="DV2" s="1344"/>
      <c r="DW2" s="1344"/>
      <c r="DX2" s="1344"/>
      <c r="DY2" s="1344"/>
      <c r="DZ2" s="1344"/>
      <c r="EA2" s="1344"/>
      <c r="EB2" s="1344"/>
      <c r="EC2" s="1345"/>
    </row>
    <row r="3" spans="1:134" ht="21.75" customHeight="1" thickBot="1" x14ac:dyDescent="0.25">
      <c r="A3" s="1452"/>
      <c r="B3" s="848"/>
      <c r="C3" s="849"/>
      <c r="D3" s="849"/>
      <c r="E3" s="849"/>
      <c r="F3" s="849"/>
      <c r="G3" s="849"/>
      <c r="H3" s="849"/>
      <c r="I3" s="849"/>
      <c r="J3" s="850"/>
      <c r="K3" s="851"/>
      <c r="L3" s="849"/>
      <c r="M3" s="850"/>
      <c r="N3" s="1456"/>
      <c r="O3" s="1457"/>
      <c r="P3" s="1457"/>
      <c r="Q3" s="1457"/>
      <c r="R3" s="1457"/>
      <c r="S3" s="1457"/>
      <c r="T3" s="1457"/>
      <c r="U3" s="1457"/>
      <c r="V3" s="1458"/>
      <c r="W3" s="1321"/>
      <c r="X3" s="1324"/>
      <c r="Y3" s="1324"/>
      <c r="Z3" s="1324"/>
      <c r="AA3" s="1324"/>
      <c r="AB3" s="1324"/>
      <c r="AC3" s="1324"/>
      <c r="AD3" s="1324"/>
      <c r="AE3" s="1411"/>
      <c r="AF3" s="1322" t="s">
        <v>167</v>
      </c>
      <c r="AG3" s="1325"/>
      <c r="AH3" s="1325"/>
      <c r="AI3" s="1325"/>
      <c r="AJ3" s="1325"/>
      <c r="AK3" s="1325"/>
      <c r="AL3" s="1325"/>
      <c r="AM3" s="1325"/>
      <c r="AN3" s="1328"/>
      <c r="AO3" s="1412" t="s">
        <v>227</v>
      </c>
      <c r="AP3" s="1413"/>
      <c r="AQ3" s="1414"/>
      <c r="AR3" s="1461"/>
      <c r="AS3" s="1465"/>
      <c r="AT3" s="1466"/>
      <c r="AU3" s="1466"/>
      <c r="AV3" s="1466"/>
      <c r="AW3" s="1466"/>
      <c r="AX3" s="1466"/>
      <c r="AY3" s="1466"/>
      <c r="AZ3" s="1466"/>
      <c r="BA3" s="1466"/>
      <c r="BB3" s="1468"/>
      <c r="BC3" s="1435"/>
      <c r="BD3" s="1435"/>
      <c r="BE3" s="1435"/>
      <c r="BF3" s="1435"/>
      <c r="BG3" s="1435"/>
      <c r="BH3" s="1435"/>
      <c r="BI3" s="1435"/>
      <c r="BJ3" s="1436"/>
      <c r="BK3" s="1433"/>
      <c r="BL3" s="1434"/>
      <c r="BM3" s="1434"/>
      <c r="BN3" s="1434"/>
      <c r="BO3" s="1434"/>
      <c r="BP3" s="1434"/>
      <c r="BQ3" s="1434"/>
      <c r="BR3" s="1434"/>
      <c r="BS3" s="1434"/>
      <c r="BT3" s="1435"/>
      <c r="BU3" s="1435"/>
      <c r="BV3" s="1436"/>
      <c r="BW3" s="1438"/>
      <c r="BX3" s="1418" t="s">
        <v>228</v>
      </c>
      <c r="BY3" s="1419"/>
      <c r="BZ3" s="1420"/>
      <c r="CA3" s="1424" t="s">
        <v>229</v>
      </c>
      <c r="CB3" s="1425"/>
      <c r="CC3" s="1426"/>
      <c r="CD3" s="1425" t="s">
        <v>230</v>
      </c>
      <c r="CE3" s="1425"/>
      <c r="CF3" s="1426"/>
      <c r="CG3" s="1424" t="s">
        <v>231</v>
      </c>
      <c r="CH3" s="1425"/>
      <c r="CI3" s="1426"/>
      <c r="CJ3" s="1418" t="s">
        <v>232</v>
      </c>
      <c r="CK3" s="1419"/>
      <c r="CL3" s="1420"/>
      <c r="CM3" s="1424" t="s">
        <v>233</v>
      </c>
      <c r="CN3" s="1425"/>
      <c r="CO3" s="1426"/>
      <c r="CP3" s="1424" t="s">
        <v>234</v>
      </c>
      <c r="CQ3" s="1442"/>
      <c r="CR3" s="1443"/>
      <c r="CS3" s="1424" t="s">
        <v>235</v>
      </c>
      <c r="CT3" s="1425"/>
      <c r="CU3" s="1426"/>
      <c r="CV3" s="1338"/>
      <c r="CW3" s="1339"/>
      <c r="CX3" s="1339"/>
      <c r="CY3" s="1339"/>
      <c r="CZ3" s="1339"/>
      <c r="DA3" s="1339"/>
      <c r="DB3" s="1339"/>
      <c r="DC3" s="1339"/>
      <c r="DD3" s="1340"/>
      <c r="DE3" s="1440"/>
      <c r="DF3" s="1308" t="s">
        <v>79</v>
      </c>
      <c r="DG3" s="1409"/>
      <c r="DH3" s="1308" t="s">
        <v>80</v>
      </c>
      <c r="DI3" s="1409"/>
      <c r="DJ3" s="1406" t="s">
        <v>81</v>
      </c>
      <c r="DK3" s="1406"/>
      <c r="DL3" s="1308" t="s">
        <v>82</v>
      </c>
      <c r="DM3" s="1406"/>
      <c r="DN3" s="1308" t="s">
        <v>83</v>
      </c>
      <c r="DO3" s="1406"/>
      <c r="DP3" s="1308" t="s">
        <v>84</v>
      </c>
      <c r="DQ3" s="1406"/>
      <c r="DR3" s="1308" t="s">
        <v>85</v>
      </c>
      <c r="DS3" s="1409"/>
      <c r="DT3" s="1396" t="s">
        <v>236</v>
      </c>
      <c r="DU3" s="1400"/>
      <c r="DV3" s="1396" t="s">
        <v>237</v>
      </c>
      <c r="DW3" s="1397"/>
      <c r="DX3" s="1400" t="s">
        <v>238</v>
      </c>
      <c r="DY3" s="1400"/>
      <c r="DZ3" s="1396" t="s">
        <v>239</v>
      </c>
      <c r="EA3" s="1400"/>
      <c r="EB3" s="1396" t="s">
        <v>240</v>
      </c>
      <c r="EC3" s="1397"/>
    </row>
    <row r="4" spans="1:134" ht="36.75" customHeight="1" thickBot="1" x14ac:dyDescent="0.25">
      <c r="A4" s="1452"/>
      <c r="B4" s="1404"/>
      <c r="C4" s="1405"/>
      <c r="D4" s="1405"/>
      <c r="E4" s="1405"/>
      <c r="F4" s="1405"/>
      <c r="G4" s="1405"/>
      <c r="H4" s="852" t="s">
        <v>1</v>
      </c>
      <c r="I4" s="852"/>
      <c r="J4" s="853"/>
      <c r="K4" s="854" t="s">
        <v>130</v>
      </c>
      <c r="L4" s="855"/>
      <c r="M4" s="856"/>
      <c r="N4" s="1383">
        <f>'09_водители'!N6</f>
        <v>2017</v>
      </c>
      <c r="O4" s="1384"/>
      <c r="P4" s="1385"/>
      <c r="Q4" s="1383">
        <f>'09_водители'!$Q$6</f>
        <v>2016</v>
      </c>
      <c r="R4" s="1384"/>
      <c r="S4" s="1385"/>
      <c r="T4" s="1386" t="s">
        <v>1</v>
      </c>
      <c r="U4" s="1387"/>
      <c r="V4" s="1388"/>
      <c r="W4" s="1383">
        <f t="shared" ref="W4:Z4" si="0">N4</f>
        <v>2017</v>
      </c>
      <c r="X4" s="1384"/>
      <c r="Y4" s="1385"/>
      <c r="Z4" s="1383">
        <f t="shared" si="0"/>
        <v>2016</v>
      </c>
      <c r="AA4" s="1384"/>
      <c r="AB4" s="1385"/>
      <c r="AC4" s="1386" t="s">
        <v>1</v>
      </c>
      <c r="AD4" s="1387"/>
      <c r="AE4" s="1388"/>
      <c r="AF4" s="1383">
        <f t="shared" ref="AF4:AI4" si="1">N4</f>
        <v>2017</v>
      </c>
      <c r="AG4" s="1384"/>
      <c r="AH4" s="1385"/>
      <c r="AI4" s="1383">
        <f t="shared" si="1"/>
        <v>2016</v>
      </c>
      <c r="AJ4" s="1384"/>
      <c r="AK4" s="1385"/>
      <c r="AL4" s="1386" t="s">
        <v>1</v>
      </c>
      <c r="AM4" s="1387"/>
      <c r="AN4" s="1388"/>
      <c r="AO4" s="1415"/>
      <c r="AP4" s="1416"/>
      <c r="AQ4" s="1417"/>
      <c r="AR4" s="1461"/>
      <c r="AS4" s="1383">
        <f t="shared" ref="AS4:AV4" si="2">N4</f>
        <v>2017</v>
      </c>
      <c r="AT4" s="1384"/>
      <c r="AU4" s="1395"/>
      <c r="AV4" s="1383">
        <f t="shared" si="2"/>
        <v>2016</v>
      </c>
      <c r="AW4" s="1384"/>
      <c r="AX4" s="1385"/>
      <c r="AY4" s="1386" t="s">
        <v>1</v>
      </c>
      <c r="AZ4" s="1387"/>
      <c r="BA4" s="1388"/>
      <c r="BB4" s="1383">
        <f t="shared" ref="BB4" si="3">AS4</f>
        <v>2017</v>
      </c>
      <c r="BC4" s="1384"/>
      <c r="BD4" s="1385"/>
      <c r="BE4" s="1383">
        <f t="shared" ref="BE4" si="4">AV4</f>
        <v>2016</v>
      </c>
      <c r="BF4" s="1384"/>
      <c r="BG4" s="1385"/>
      <c r="BH4" s="1386" t="s">
        <v>1</v>
      </c>
      <c r="BI4" s="1387"/>
      <c r="BJ4" s="1388"/>
      <c r="BK4" s="1383">
        <f t="shared" ref="BK4" si="5">AS4</f>
        <v>2017</v>
      </c>
      <c r="BL4" s="1384"/>
      <c r="BM4" s="1385"/>
      <c r="BN4" s="1383">
        <f t="shared" ref="BN4" si="6">AV4</f>
        <v>2016</v>
      </c>
      <c r="BO4" s="1384"/>
      <c r="BP4" s="1385"/>
      <c r="BQ4" s="1386" t="s">
        <v>1</v>
      </c>
      <c r="BR4" s="1387"/>
      <c r="BS4" s="1388"/>
      <c r="BT4" s="1389" t="s">
        <v>241</v>
      </c>
      <c r="BU4" s="1390"/>
      <c r="BV4" s="1391"/>
      <c r="BW4" s="1438"/>
      <c r="BX4" s="1421"/>
      <c r="BY4" s="1422"/>
      <c r="BZ4" s="1423"/>
      <c r="CA4" s="1427"/>
      <c r="CB4" s="1428"/>
      <c r="CC4" s="1429"/>
      <c r="CD4" s="1428"/>
      <c r="CE4" s="1428"/>
      <c r="CF4" s="1429"/>
      <c r="CG4" s="1427"/>
      <c r="CH4" s="1428"/>
      <c r="CI4" s="1429"/>
      <c r="CJ4" s="1421"/>
      <c r="CK4" s="1422"/>
      <c r="CL4" s="1423"/>
      <c r="CM4" s="1427"/>
      <c r="CN4" s="1428"/>
      <c r="CO4" s="1429"/>
      <c r="CP4" s="1444"/>
      <c r="CQ4" s="1445"/>
      <c r="CR4" s="1446"/>
      <c r="CS4" s="1427"/>
      <c r="CT4" s="1428"/>
      <c r="CU4" s="1429"/>
      <c r="CV4" s="857" t="s">
        <v>75</v>
      </c>
      <c r="CW4" s="858" t="s">
        <v>242</v>
      </c>
      <c r="CX4" s="858" t="s">
        <v>243</v>
      </c>
      <c r="CY4" s="858" t="s">
        <v>244</v>
      </c>
      <c r="CZ4" s="858" t="s">
        <v>245</v>
      </c>
      <c r="DA4" s="858" t="s">
        <v>246</v>
      </c>
      <c r="DB4" s="858" t="s">
        <v>247</v>
      </c>
      <c r="DC4" s="858" t="s">
        <v>248</v>
      </c>
      <c r="DD4" s="859" t="s">
        <v>160</v>
      </c>
      <c r="DE4" s="1440"/>
      <c r="DF4" s="1447"/>
      <c r="DG4" s="1448"/>
      <c r="DH4" s="1447"/>
      <c r="DI4" s="1448"/>
      <c r="DJ4" s="1407"/>
      <c r="DK4" s="1407"/>
      <c r="DL4" s="1408"/>
      <c r="DM4" s="1407"/>
      <c r="DN4" s="1408"/>
      <c r="DO4" s="1407"/>
      <c r="DP4" s="1408"/>
      <c r="DQ4" s="1407"/>
      <c r="DR4" s="1408"/>
      <c r="DS4" s="1410"/>
      <c r="DT4" s="1402"/>
      <c r="DU4" s="1401"/>
      <c r="DV4" s="1398"/>
      <c r="DW4" s="1399"/>
      <c r="DX4" s="1401"/>
      <c r="DY4" s="1401"/>
      <c r="DZ4" s="1402"/>
      <c r="EA4" s="1401"/>
      <c r="EB4" s="1402"/>
      <c r="EC4" s="1403"/>
    </row>
    <row r="5" spans="1:134" ht="21" customHeight="1" thickBot="1" x14ac:dyDescent="0.3">
      <c r="A5" s="1452"/>
      <c r="B5" s="860" t="s">
        <v>6</v>
      </c>
      <c r="C5" s="861" t="s">
        <v>7</v>
      </c>
      <c r="D5" s="861" t="s">
        <v>8</v>
      </c>
      <c r="E5" s="861" t="s">
        <v>6</v>
      </c>
      <c r="F5" s="861" t="s">
        <v>7</v>
      </c>
      <c r="G5" s="861" t="s">
        <v>8</v>
      </c>
      <c r="H5" s="862"/>
      <c r="I5" s="862"/>
      <c r="J5" s="863"/>
      <c r="K5" s="864">
        <f>YEAR($B$4)</f>
        <v>1900</v>
      </c>
      <c r="L5" s="865">
        <f>YEAR($E$4)</f>
        <v>1900</v>
      </c>
      <c r="M5" s="866" t="s">
        <v>9</v>
      </c>
      <c r="N5" s="814" t="s">
        <v>6</v>
      </c>
      <c r="O5" s="815" t="s">
        <v>7</v>
      </c>
      <c r="P5" s="867" t="s">
        <v>8</v>
      </c>
      <c r="Q5" s="814" t="s">
        <v>6</v>
      </c>
      <c r="R5" s="815" t="s">
        <v>7</v>
      </c>
      <c r="S5" s="867" t="s">
        <v>8</v>
      </c>
      <c r="T5" s="814" t="s">
        <v>6</v>
      </c>
      <c r="U5" s="815" t="s">
        <v>7</v>
      </c>
      <c r="V5" s="867" t="s">
        <v>8</v>
      </c>
      <c r="W5" s="814" t="s">
        <v>6</v>
      </c>
      <c r="X5" s="815" t="s">
        <v>7</v>
      </c>
      <c r="Y5" s="867" t="s">
        <v>8</v>
      </c>
      <c r="Z5" s="814" t="s">
        <v>6</v>
      </c>
      <c r="AA5" s="815" t="s">
        <v>7</v>
      </c>
      <c r="AB5" s="867" t="s">
        <v>8</v>
      </c>
      <c r="AC5" s="814" t="s">
        <v>6</v>
      </c>
      <c r="AD5" s="815" t="s">
        <v>7</v>
      </c>
      <c r="AE5" s="867" t="s">
        <v>8</v>
      </c>
      <c r="AF5" s="814" t="s">
        <v>6</v>
      </c>
      <c r="AG5" s="815" t="s">
        <v>7</v>
      </c>
      <c r="AH5" s="867" t="s">
        <v>8</v>
      </c>
      <c r="AI5" s="814" t="s">
        <v>6</v>
      </c>
      <c r="AJ5" s="815" t="s">
        <v>7</v>
      </c>
      <c r="AK5" s="867" t="s">
        <v>8</v>
      </c>
      <c r="AL5" s="814" t="s">
        <v>6</v>
      </c>
      <c r="AM5" s="815" t="s">
        <v>7</v>
      </c>
      <c r="AN5" s="868" t="s">
        <v>8</v>
      </c>
      <c r="AO5" s="869">
        <f>$N$4</f>
        <v>2017</v>
      </c>
      <c r="AP5" s="870">
        <f>$Q$4</f>
        <v>2016</v>
      </c>
      <c r="AQ5" s="871" t="s">
        <v>9</v>
      </c>
      <c r="AR5" s="1462"/>
      <c r="AS5" s="872" t="s">
        <v>6</v>
      </c>
      <c r="AT5" s="873" t="s">
        <v>7</v>
      </c>
      <c r="AU5" s="874" t="s">
        <v>8</v>
      </c>
      <c r="AV5" s="872" t="s">
        <v>6</v>
      </c>
      <c r="AW5" s="873" t="s">
        <v>7</v>
      </c>
      <c r="AX5" s="875" t="s">
        <v>8</v>
      </c>
      <c r="AY5" s="872" t="s">
        <v>6</v>
      </c>
      <c r="AZ5" s="873" t="s">
        <v>7</v>
      </c>
      <c r="BA5" s="875" t="s">
        <v>8</v>
      </c>
      <c r="BB5" s="872" t="s">
        <v>6</v>
      </c>
      <c r="BC5" s="873" t="s">
        <v>7</v>
      </c>
      <c r="BD5" s="875" t="s">
        <v>8</v>
      </c>
      <c r="BE5" s="872" t="s">
        <v>6</v>
      </c>
      <c r="BF5" s="873" t="s">
        <v>7</v>
      </c>
      <c r="BG5" s="875" t="s">
        <v>8</v>
      </c>
      <c r="BH5" s="872" t="s">
        <v>6</v>
      </c>
      <c r="BI5" s="873" t="s">
        <v>7</v>
      </c>
      <c r="BJ5" s="875" t="s">
        <v>8</v>
      </c>
      <c r="BK5" s="872" t="s">
        <v>6</v>
      </c>
      <c r="BL5" s="873" t="s">
        <v>7</v>
      </c>
      <c r="BM5" s="875" t="s">
        <v>8</v>
      </c>
      <c r="BN5" s="872" t="s">
        <v>6</v>
      </c>
      <c r="BO5" s="873" t="s">
        <v>7</v>
      </c>
      <c r="BP5" s="875" t="s">
        <v>8</v>
      </c>
      <c r="BQ5" s="872" t="s">
        <v>6</v>
      </c>
      <c r="BR5" s="873" t="s">
        <v>7</v>
      </c>
      <c r="BS5" s="875" t="s">
        <v>8</v>
      </c>
      <c r="BT5" s="876">
        <f>$N$4</f>
        <v>2017</v>
      </c>
      <c r="BU5" s="877">
        <f>$Q$4</f>
        <v>2016</v>
      </c>
      <c r="BV5" s="878" t="s">
        <v>9</v>
      </c>
      <c r="BW5" s="1439"/>
      <c r="BX5" s="879">
        <f>$N$4</f>
        <v>2017</v>
      </c>
      <c r="BY5" s="880">
        <f>$Q$4</f>
        <v>2016</v>
      </c>
      <c r="BZ5" s="650" t="s">
        <v>43</v>
      </c>
      <c r="CA5" s="879">
        <f>$N$4</f>
        <v>2017</v>
      </c>
      <c r="CB5" s="880">
        <f>$Q$4</f>
        <v>2016</v>
      </c>
      <c r="CC5" s="650" t="s">
        <v>43</v>
      </c>
      <c r="CD5" s="879">
        <f>$N$4</f>
        <v>2017</v>
      </c>
      <c r="CE5" s="880">
        <f>$Q$4</f>
        <v>2016</v>
      </c>
      <c r="CF5" s="650" t="s">
        <v>43</v>
      </c>
      <c r="CG5" s="879">
        <f>$N$4</f>
        <v>2017</v>
      </c>
      <c r="CH5" s="880">
        <f>$Q$4</f>
        <v>2016</v>
      </c>
      <c r="CI5" s="881" t="s">
        <v>43</v>
      </c>
      <c r="CJ5" s="879">
        <f>$N$4</f>
        <v>2017</v>
      </c>
      <c r="CK5" s="880">
        <f>$Q$4</f>
        <v>2016</v>
      </c>
      <c r="CL5" s="650" t="s">
        <v>43</v>
      </c>
      <c r="CM5" s="879">
        <f>$N$4</f>
        <v>2017</v>
      </c>
      <c r="CN5" s="880">
        <f>$Q$4</f>
        <v>2016</v>
      </c>
      <c r="CO5" s="882" t="s">
        <v>43</v>
      </c>
      <c r="CP5" s="879">
        <f>$N$4</f>
        <v>2017</v>
      </c>
      <c r="CQ5" s="880">
        <f>$Q$4</f>
        <v>2016</v>
      </c>
      <c r="CR5" s="650" t="s">
        <v>43</v>
      </c>
      <c r="CS5" s="879">
        <f>$N$4</f>
        <v>2017</v>
      </c>
      <c r="CT5" s="880">
        <f>$Q$4</f>
        <v>2016</v>
      </c>
      <c r="CU5" s="650" t="s">
        <v>43</v>
      </c>
      <c r="CV5" s="1392" t="s">
        <v>249</v>
      </c>
      <c r="CW5" s="1393"/>
      <c r="CX5" s="1393"/>
      <c r="CY5" s="1393"/>
      <c r="CZ5" s="1393"/>
      <c r="DA5" s="1393"/>
      <c r="DB5" s="1393"/>
      <c r="DC5" s="1393"/>
      <c r="DD5" s="1394"/>
      <c r="DE5" s="1441"/>
      <c r="DF5" s="879">
        <f>$N$4</f>
        <v>2017</v>
      </c>
      <c r="DG5" s="880">
        <f>$Q$4</f>
        <v>2016</v>
      </c>
      <c r="DH5" s="879">
        <f>$N$4</f>
        <v>2017</v>
      </c>
      <c r="DI5" s="880">
        <f>$Q$4</f>
        <v>2016</v>
      </c>
      <c r="DJ5" s="879">
        <f>$N$4</f>
        <v>2017</v>
      </c>
      <c r="DK5" s="880">
        <f>$Q$4</f>
        <v>2016</v>
      </c>
      <c r="DL5" s="879">
        <f>$N$4</f>
        <v>2017</v>
      </c>
      <c r="DM5" s="880">
        <f>$Q$4</f>
        <v>2016</v>
      </c>
      <c r="DN5" s="879">
        <f>$N$4</f>
        <v>2017</v>
      </c>
      <c r="DO5" s="880">
        <f>$Q$4</f>
        <v>2016</v>
      </c>
      <c r="DP5" s="879">
        <f>$N$4</f>
        <v>2017</v>
      </c>
      <c r="DQ5" s="880">
        <f>$Q$4</f>
        <v>2016</v>
      </c>
      <c r="DR5" s="879">
        <f>$N$4</f>
        <v>2017</v>
      </c>
      <c r="DS5" s="880">
        <f>$Q$4</f>
        <v>2016</v>
      </c>
      <c r="DT5" s="879">
        <f>$N$4</f>
        <v>2017</v>
      </c>
      <c r="DU5" s="880">
        <f>$Q$4</f>
        <v>2016</v>
      </c>
      <c r="DV5" s="879">
        <f>$N$4</f>
        <v>2017</v>
      </c>
      <c r="DW5" s="880">
        <f>$Q$4</f>
        <v>2016</v>
      </c>
      <c r="DX5" s="879">
        <f>$N$4</f>
        <v>2017</v>
      </c>
      <c r="DY5" s="880">
        <f>$Q$4</f>
        <v>2016</v>
      </c>
      <c r="DZ5" s="879">
        <f>$N$4</f>
        <v>2017</v>
      </c>
      <c r="EA5" s="880">
        <f>$Q$4</f>
        <v>2016</v>
      </c>
      <c r="EB5" s="879">
        <f>$N$4</f>
        <v>2017</v>
      </c>
      <c r="EC5" s="880">
        <f>$Q$4</f>
        <v>2016</v>
      </c>
    </row>
    <row r="6" spans="1:134" s="667" customFormat="1" ht="26.1" customHeight="1" thickBot="1" x14ac:dyDescent="0.25">
      <c r="A6" s="883" t="s">
        <v>10</v>
      </c>
      <c r="B6" s="672">
        <f t="shared" ref="B6:G6" si="7">SUM(B7:B10)</f>
        <v>722</v>
      </c>
      <c r="C6" s="670">
        <f t="shared" si="7"/>
        <v>14</v>
      </c>
      <c r="D6" s="670">
        <f t="shared" si="7"/>
        <v>886</v>
      </c>
      <c r="E6" s="670">
        <f t="shared" si="7"/>
        <v>758</v>
      </c>
      <c r="F6" s="670">
        <f t="shared" si="7"/>
        <v>14</v>
      </c>
      <c r="G6" s="670">
        <f t="shared" si="7"/>
        <v>990</v>
      </c>
      <c r="H6" s="675">
        <f t="shared" ref="H6:J10" si="8">IF(E6=0,B6,((B6*100/E6)-100)/100)</f>
        <v>-4.7493403693931381E-2</v>
      </c>
      <c r="I6" s="675">
        <f t="shared" si="8"/>
        <v>0</v>
      </c>
      <c r="J6" s="676">
        <f t="shared" si="8"/>
        <v>-0.10505050505050505</v>
      </c>
      <c r="K6" s="677">
        <f t="shared" ref="K6:K10" si="9">IF(C6+D6=0,0,C6/(C6+D6))</f>
        <v>1.5555555555555555E-2</v>
      </c>
      <c r="L6" s="678">
        <f t="shared" ref="L6:L10" si="10">IF(F6+G6=0,0,F6/(F6+G6))</f>
        <v>1.3944223107569721E-2</v>
      </c>
      <c r="M6" s="679">
        <f t="shared" ref="M6:M10" si="11">K6-L6</f>
        <v>1.6113324479858342E-3</v>
      </c>
      <c r="N6" s="700">
        <f t="shared" ref="N6:S6" si="12">SUM(N7:N10)</f>
        <v>237</v>
      </c>
      <c r="O6" s="701">
        <f t="shared" si="12"/>
        <v>6</v>
      </c>
      <c r="P6" s="703">
        <f t="shared" si="12"/>
        <v>244</v>
      </c>
      <c r="Q6" s="700">
        <f t="shared" si="12"/>
        <v>224</v>
      </c>
      <c r="R6" s="701">
        <f t="shared" si="12"/>
        <v>8</v>
      </c>
      <c r="S6" s="703">
        <f t="shared" si="12"/>
        <v>228</v>
      </c>
      <c r="T6" s="683">
        <f t="shared" ref="T6:V10" si="13">IF(Q6=0,N6,((N6*100/Q6)-100)/100)</f>
        <v>5.8035714285714309E-2</v>
      </c>
      <c r="U6" s="684">
        <f t="shared" si="13"/>
        <v>-0.25</v>
      </c>
      <c r="V6" s="685">
        <f t="shared" si="13"/>
        <v>7.0175438596491238E-2</v>
      </c>
      <c r="W6" s="700">
        <f t="shared" ref="W6:AB6" si="14">SUM(W7:W10)</f>
        <v>58</v>
      </c>
      <c r="X6" s="701">
        <f t="shared" si="14"/>
        <v>3</v>
      </c>
      <c r="Y6" s="703">
        <f t="shared" si="14"/>
        <v>59</v>
      </c>
      <c r="Z6" s="700">
        <f t="shared" si="14"/>
        <v>67</v>
      </c>
      <c r="AA6" s="701">
        <f t="shared" si="14"/>
        <v>7</v>
      </c>
      <c r="AB6" s="703">
        <f t="shared" si="14"/>
        <v>63</v>
      </c>
      <c r="AC6" s="683">
        <f t="shared" ref="AC6:AE10" si="15">IF(Z6=0,W6,((W6*100/Z6)-100)/100)</f>
        <v>-0.1343283582089552</v>
      </c>
      <c r="AD6" s="684">
        <f t="shared" si="15"/>
        <v>-0.57142857142857151</v>
      </c>
      <c r="AE6" s="685">
        <f t="shared" si="15"/>
        <v>-6.3492063492063544E-2</v>
      </c>
      <c r="AF6" s="700">
        <f t="shared" ref="AF6:AK6" si="16">SUM(AF7:AF10)</f>
        <v>9</v>
      </c>
      <c r="AG6" s="701">
        <f t="shared" si="16"/>
        <v>1</v>
      </c>
      <c r="AH6" s="703">
        <f t="shared" si="16"/>
        <v>8</v>
      </c>
      <c r="AI6" s="700">
        <f t="shared" si="16"/>
        <v>3</v>
      </c>
      <c r="AJ6" s="701">
        <f t="shared" si="16"/>
        <v>2</v>
      </c>
      <c r="AK6" s="703">
        <f t="shared" si="16"/>
        <v>2</v>
      </c>
      <c r="AL6" s="683">
        <f t="shared" ref="AL6:AN10" si="17">IF(AI6=0,AF6,((AF6*100/AI6)-100)/100)</f>
        <v>2</v>
      </c>
      <c r="AM6" s="684">
        <f t="shared" si="17"/>
        <v>-0.5</v>
      </c>
      <c r="AN6" s="884">
        <f t="shared" si="17"/>
        <v>3</v>
      </c>
      <c r="AO6" s="686">
        <f t="shared" ref="AO6:AP10" si="18">IF(N6=0,0,W6/N6)</f>
        <v>0.24472573839662448</v>
      </c>
      <c r="AP6" s="687">
        <f t="shared" si="18"/>
        <v>0.5</v>
      </c>
      <c r="AQ6" s="702">
        <f t="shared" ref="AQ6:AQ10" si="19">AO6-AP6</f>
        <v>-0.25527426160337552</v>
      </c>
      <c r="AR6" s="885" t="s">
        <v>10</v>
      </c>
      <c r="AS6" s="700">
        <f t="shared" ref="AS6:AX6" si="20">SUM(AS7:AS10)</f>
        <v>122</v>
      </c>
      <c r="AT6" s="701">
        <f t="shared" si="20"/>
        <v>3</v>
      </c>
      <c r="AU6" s="886">
        <f t="shared" si="20"/>
        <v>128</v>
      </c>
      <c r="AV6" s="700">
        <f t="shared" si="20"/>
        <v>102</v>
      </c>
      <c r="AW6" s="701">
        <f t="shared" si="20"/>
        <v>2</v>
      </c>
      <c r="AX6" s="703">
        <f t="shared" si="20"/>
        <v>107</v>
      </c>
      <c r="AY6" s="683">
        <f t="shared" ref="AY6:BA10" si="21">IF(AV6=0,AS6,((AS6*100/AV6)-100)/100)</f>
        <v>0.19607843137254904</v>
      </c>
      <c r="AZ6" s="684">
        <f t="shared" si="21"/>
        <v>0.5</v>
      </c>
      <c r="BA6" s="685">
        <f t="shared" si="21"/>
        <v>0.19626168224299065</v>
      </c>
      <c r="BB6" s="700">
        <f t="shared" ref="BB6:BG6" si="22">SUM(BB7:BB10)</f>
        <v>39</v>
      </c>
      <c r="BC6" s="701">
        <f t="shared" si="22"/>
        <v>0</v>
      </c>
      <c r="BD6" s="703">
        <f t="shared" si="22"/>
        <v>39</v>
      </c>
      <c r="BE6" s="700">
        <f t="shared" si="22"/>
        <v>20</v>
      </c>
      <c r="BF6" s="701">
        <f t="shared" si="22"/>
        <v>0</v>
      </c>
      <c r="BG6" s="703">
        <f t="shared" si="22"/>
        <v>21</v>
      </c>
      <c r="BH6" s="683">
        <f t="shared" ref="BH6:BJ10" si="23">IF(BE6=0,BB6,((BB6*100/BE6)-100)/100)</f>
        <v>0.95</v>
      </c>
      <c r="BI6" s="684">
        <f t="shared" si="23"/>
        <v>0</v>
      </c>
      <c r="BJ6" s="685">
        <f t="shared" si="23"/>
        <v>0.85714285714285721</v>
      </c>
      <c r="BK6" s="700">
        <f t="shared" ref="BK6:BP6" si="24">SUM(BK7:BK10)</f>
        <v>99</v>
      </c>
      <c r="BL6" s="701">
        <f t="shared" si="24"/>
        <v>2</v>
      </c>
      <c r="BM6" s="886">
        <f t="shared" si="24"/>
        <v>97</v>
      </c>
      <c r="BN6" s="700">
        <f t="shared" si="24"/>
        <v>41</v>
      </c>
      <c r="BO6" s="701">
        <f t="shared" si="24"/>
        <v>1</v>
      </c>
      <c r="BP6" s="703">
        <f t="shared" si="24"/>
        <v>40</v>
      </c>
      <c r="BQ6" s="887">
        <f t="shared" ref="BQ6:BS10" si="25">IF(BN6=0,BK6,((BK6*100/BN6)-100)/100)</f>
        <v>1.4146341463414636</v>
      </c>
      <c r="BR6" s="684">
        <f t="shared" si="25"/>
        <v>1</v>
      </c>
      <c r="BS6" s="685">
        <f t="shared" si="25"/>
        <v>1.425</v>
      </c>
      <c r="BT6" s="686">
        <f t="shared" ref="BT6:BT10" si="26">IF(AS6=0,0,BK6/AS6)</f>
        <v>0.81147540983606559</v>
      </c>
      <c r="BU6" s="687">
        <f t="shared" ref="BU6:BU10" si="27">IF(AV6=0,0,BN6/AV6)</f>
        <v>0.40196078431372551</v>
      </c>
      <c r="BV6" s="702">
        <f t="shared" ref="BV6:BV10" si="28">BT6-BU6</f>
        <v>0.40951462552234008</v>
      </c>
      <c r="BW6" s="888" t="s">
        <v>10</v>
      </c>
      <c r="BX6" s="701">
        <f>SUM(BX7:BX10)</f>
        <v>34</v>
      </c>
      <c r="BY6" s="889">
        <f>SUM(BY7:BY10)</f>
        <v>49</v>
      </c>
      <c r="BZ6" s="890">
        <f t="shared" ref="BZ6:BZ10" si="29">IF(BY6=0,BX6,BX6/BY6-100%)</f>
        <v>-0.30612244897959184</v>
      </c>
      <c r="CA6" s="700">
        <f>SUM(CA7:CA10)</f>
        <v>7</v>
      </c>
      <c r="CB6" s="889">
        <f>SUM(CB7:CB10)</f>
        <v>5</v>
      </c>
      <c r="CC6" s="890">
        <f t="shared" ref="CC6:CC10" si="30">IF(CB6=0,CA6,CA6/CB6-100%)</f>
        <v>0.39999999999999991</v>
      </c>
      <c r="CD6" s="700">
        <f>SUM(CD7:CD10)</f>
        <v>3</v>
      </c>
      <c r="CE6" s="832">
        <f>SUM(CE7:CE10)</f>
        <v>5</v>
      </c>
      <c r="CF6" s="891">
        <f t="shared" ref="CF6:CF10" si="31">IF(CE6=0,CD6,CD6/CE6-100%)</f>
        <v>-0.4</v>
      </c>
      <c r="CG6" s="832">
        <f>SUM(CG7:CG10)</f>
        <v>1</v>
      </c>
      <c r="CH6" s="889">
        <f>SUM(CH7:CH10)</f>
        <v>1</v>
      </c>
      <c r="CI6" s="890">
        <f t="shared" ref="CI6:CI10" si="32">IF(CH6=0,CG6,CG6/CH6-100%)</f>
        <v>0</v>
      </c>
      <c r="CJ6" s="701">
        <f>SUM(CJ7:CJ10)</f>
        <v>1</v>
      </c>
      <c r="CK6" s="889">
        <f>SUM(CK7:CK10)</f>
        <v>0</v>
      </c>
      <c r="CL6" s="890">
        <f t="shared" ref="CL6:CL10" si="33">IF(CK6=0,CJ6,CJ6/CK6-100%)</f>
        <v>1</v>
      </c>
      <c r="CM6" s="701">
        <f>SUM(CM7:CM10)</f>
        <v>0</v>
      </c>
      <c r="CN6" s="889">
        <f>SUM(CN7:CN10)</f>
        <v>0</v>
      </c>
      <c r="CO6" s="890">
        <f t="shared" ref="CO6:CO10" si="34">IF(CN6=0,CM6,CM6/CN6-100%)</f>
        <v>0</v>
      </c>
      <c r="CP6" s="701">
        <f>SUM(CP7:CP10)</f>
        <v>0</v>
      </c>
      <c r="CQ6" s="889">
        <f>SUM(CQ7:CQ10)</f>
        <v>0</v>
      </c>
      <c r="CR6" s="890">
        <f t="shared" ref="CR6:CR10" si="35">IF(CQ6=0,CP6,CP6/CQ6-100%)</f>
        <v>0</v>
      </c>
      <c r="CS6" s="701">
        <f>SUM(CS7:CS10)</f>
        <v>9</v>
      </c>
      <c r="CT6" s="889">
        <f>SUM(CT7:CT10)</f>
        <v>3</v>
      </c>
      <c r="CU6" s="892">
        <f t="shared" ref="CU6:CU10" si="36">IF(CT6=0,CS6,CS6/CT6-100%)</f>
        <v>2</v>
      </c>
      <c r="CV6" s="893">
        <f t="shared" ref="CV6:DD6" si="37">SUM(CV7:CV10)</f>
        <v>1</v>
      </c>
      <c r="CW6" s="893">
        <f t="shared" si="37"/>
        <v>9</v>
      </c>
      <c r="CX6" s="893">
        <f t="shared" si="37"/>
        <v>2</v>
      </c>
      <c r="CY6" s="893">
        <f t="shared" si="37"/>
        <v>5</v>
      </c>
      <c r="CZ6" s="893">
        <f t="shared" si="37"/>
        <v>16</v>
      </c>
      <c r="DA6" s="893">
        <f t="shared" si="37"/>
        <v>9</v>
      </c>
      <c r="DB6" s="893">
        <f t="shared" si="37"/>
        <v>6</v>
      </c>
      <c r="DC6" s="893">
        <f t="shared" si="37"/>
        <v>4</v>
      </c>
      <c r="DD6" s="894">
        <f t="shared" si="37"/>
        <v>7</v>
      </c>
      <c r="DE6" s="888" t="s">
        <v>10</v>
      </c>
      <c r="DF6" s="700">
        <f t="shared" ref="DF6:DM6" si="38">SUM(DF7:DF10)</f>
        <v>43</v>
      </c>
      <c r="DG6" s="886">
        <f t="shared" si="38"/>
        <v>30</v>
      </c>
      <c r="DH6" s="700">
        <f t="shared" si="38"/>
        <v>42</v>
      </c>
      <c r="DI6" s="886">
        <f t="shared" si="38"/>
        <v>26</v>
      </c>
      <c r="DJ6" s="700">
        <f t="shared" si="38"/>
        <v>29</v>
      </c>
      <c r="DK6" s="703">
        <f t="shared" si="38"/>
        <v>30</v>
      </c>
      <c r="DL6" s="700">
        <f t="shared" si="38"/>
        <v>44</v>
      </c>
      <c r="DM6" s="703">
        <f t="shared" si="38"/>
        <v>33</v>
      </c>
      <c r="DN6" s="700">
        <f>SUM(DN7:DN10)</f>
        <v>36</v>
      </c>
      <c r="DO6" s="703">
        <f t="shared" ref="DO6" si="39">SUM(DO7:DO10)</f>
        <v>41</v>
      </c>
      <c r="DP6" s="700">
        <f>SUM(DP7:DP10)</f>
        <v>23</v>
      </c>
      <c r="DQ6" s="703">
        <f>SUM(DQ7:DQ10)</f>
        <v>34</v>
      </c>
      <c r="DR6" s="832">
        <f>SUM(DR7:DR10)</f>
        <v>20</v>
      </c>
      <c r="DS6" s="703">
        <f>SUM(DS7:DS10)</f>
        <v>30</v>
      </c>
      <c r="DT6" s="700">
        <f t="shared" ref="DT6:EC6" si="40">SUM(DT7:DT10)</f>
        <v>10</v>
      </c>
      <c r="DU6" s="886">
        <f t="shared" si="40"/>
        <v>11</v>
      </c>
      <c r="DV6" s="700">
        <f t="shared" si="40"/>
        <v>40</v>
      </c>
      <c r="DW6" s="886">
        <f t="shared" si="40"/>
        <v>42</v>
      </c>
      <c r="DX6" s="700">
        <f t="shared" si="40"/>
        <v>109</v>
      </c>
      <c r="DY6" s="703">
        <f t="shared" si="40"/>
        <v>103</v>
      </c>
      <c r="DZ6" s="700">
        <f t="shared" si="40"/>
        <v>62</v>
      </c>
      <c r="EA6" s="703">
        <f t="shared" si="40"/>
        <v>55</v>
      </c>
      <c r="EB6" s="700">
        <f t="shared" si="40"/>
        <v>16</v>
      </c>
      <c r="EC6" s="703">
        <f t="shared" si="40"/>
        <v>13</v>
      </c>
      <c r="ED6" s="601"/>
    </row>
    <row r="7" spans="1:134" ht="26.1" customHeight="1" x14ac:dyDescent="0.35">
      <c r="A7" s="898" t="s">
        <v>11</v>
      </c>
      <c r="B7" s="899">
        <v>275</v>
      </c>
      <c r="C7" s="900">
        <v>6</v>
      </c>
      <c r="D7" s="900">
        <v>352</v>
      </c>
      <c r="E7" s="900">
        <v>273</v>
      </c>
      <c r="F7" s="900">
        <v>9</v>
      </c>
      <c r="G7" s="900">
        <v>370</v>
      </c>
      <c r="H7" s="720">
        <f t="shared" si="8"/>
        <v>7.3260073260073E-3</v>
      </c>
      <c r="I7" s="720">
        <f t="shared" si="8"/>
        <v>-0.33333333333333326</v>
      </c>
      <c r="J7" s="721">
        <f t="shared" si="8"/>
        <v>-4.86486486486487E-2</v>
      </c>
      <c r="K7" s="663">
        <f t="shared" si="9"/>
        <v>1.6759776536312849E-2</v>
      </c>
      <c r="L7" s="664">
        <f t="shared" si="10"/>
        <v>2.3746701846965697E-2</v>
      </c>
      <c r="M7" s="721">
        <f t="shared" si="11"/>
        <v>-6.9869253106528487E-3</v>
      </c>
      <c r="N7" s="725">
        <v>86</v>
      </c>
      <c r="O7" s="726">
        <v>2</v>
      </c>
      <c r="P7" s="727">
        <v>92</v>
      </c>
      <c r="Q7" s="725">
        <v>85</v>
      </c>
      <c r="R7" s="726">
        <v>5</v>
      </c>
      <c r="S7" s="727">
        <v>87</v>
      </c>
      <c r="T7" s="728">
        <f t="shared" si="13"/>
        <v>1.1764705882352899E-2</v>
      </c>
      <c r="U7" s="729">
        <f t="shared" si="13"/>
        <v>-0.6</v>
      </c>
      <c r="V7" s="730">
        <f t="shared" si="13"/>
        <v>5.7471264367816133E-2</v>
      </c>
      <c r="W7" s="725">
        <v>17</v>
      </c>
      <c r="X7" s="726">
        <v>1</v>
      </c>
      <c r="Y7" s="727">
        <v>18</v>
      </c>
      <c r="Z7" s="725">
        <v>28</v>
      </c>
      <c r="AA7" s="726">
        <v>5</v>
      </c>
      <c r="AB7" s="727">
        <v>25</v>
      </c>
      <c r="AC7" s="728">
        <f t="shared" si="15"/>
        <v>-0.39285714285714285</v>
      </c>
      <c r="AD7" s="729">
        <f t="shared" si="15"/>
        <v>-0.8</v>
      </c>
      <c r="AE7" s="730">
        <f t="shared" si="15"/>
        <v>-0.28000000000000003</v>
      </c>
      <c r="AF7" s="725">
        <v>4</v>
      </c>
      <c r="AG7" s="726">
        <v>0</v>
      </c>
      <c r="AH7" s="727">
        <v>4</v>
      </c>
      <c r="AI7" s="725">
        <v>2</v>
      </c>
      <c r="AJ7" s="726">
        <v>2</v>
      </c>
      <c r="AK7" s="727">
        <v>1</v>
      </c>
      <c r="AL7" s="741">
        <f t="shared" si="17"/>
        <v>1</v>
      </c>
      <c r="AM7" s="742">
        <f t="shared" si="17"/>
        <v>-1</v>
      </c>
      <c r="AN7" s="901">
        <f t="shared" si="17"/>
        <v>3</v>
      </c>
      <c r="AO7" s="728">
        <f t="shared" si="18"/>
        <v>0.19767441860465115</v>
      </c>
      <c r="AP7" s="729">
        <f t="shared" si="18"/>
        <v>0.5</v>
      </c>
      <c r="AQ7" s="730">
        <f t="shared" si="19"/>
        <v>-0.30232558139534882</v>
      </c>
      <c r="AR7" s="902" t="s">
        <v>11</v>
      </c>
      <c r="AS7" s="725">
        <v>42</v>
      </c>
      <c r="AT7" s="726">
        <v>0</v>
      </c>
      <c r="AU7" s="903">
        <v>48</v>
      </c>
      <c r="AV7" s="725">
        <v>37</v>
      </c>
      <c r="AW7" s="726">
        <v>2</v>
      </c>
      <c r="AX7" s="727">
        <v>40</v>
      </c>
      <c r="AY7" s="728">
        <f t="shared" si="21"/>
        <v>0.13513513513513517</v>
      </c>
      <c r="AZ7" s="729">
        <f t="shared" si="21"/>
        <v>-1</v>
      </c>
      <c r="BA7" s="730">
        <f t="shared" si="21"/>
        <v>0.2</v>
      </c>
      <c r="BB7" s="725">
        <v>12</v>
      </c>
      <c r="BC7" s="726">
        <v>0</v>
      </c>
      <c r="BD7" s="727">
        <v>12</v>
      </c>
      <c r="BE7" s="725">
        <v>8</v>
      </c>
      <c r="BF7" s="726">
        <v>0</v>
      </c>
      <c r="BG7" s="727">
        <v>9</v>
      </c>
      <c r="BH7" s="728">
        <f t="shared" si="23"/>
        <v>0.5</v>
      </c>
      <c r="BI7" s="729">
        <f t="shared" si="23"/>
        <v>0</v>
      </c>
      <c r="BJ7" s="730">
        <f t="shared" si="23"/>
        <v>0.33333333333333343</v>
      </c>
      <c r="BK7" s="725">
        <v>34</v>
      </c>
      <c r="BL7" s="726">
        <v>0</v>
      </c>
      <c r="BM7" s="903">
        <v>34</v>
      </c>
      <c r="BN7" s="725">
        <v>13</v>
      </c>
      <c r="BO7" s="726">
        <v>1</v>
      </c>
      <c r="BP7" s="727">
        <v>12</v>
      </c>
      <c r="BQ7" s="904">
        <f t="shared" si="25"/>
        <v>1.6153846153846154</v>
      </c>
      <c r="BR7" s="729">
        <f t="shared" si="25"/>
        <v>-1</v>
      </c>
      <c r="BS7" s="730">
        <f t="shared" si="25"/>
        <v>1.833333333333333</v>
      </c>
      <c r="BT7" s="796">
        <f t="shared" si="26"/>
        <v>0.80952380952380953</v>
      </c>
      <c r="BU7" s="729">
        <f t="shared" si="27"/>
        <v>0.35135135135135137</v>
      </c>
      <c r="BV7" s="730">
        <f t="shared" si="28"/>
        <v>0.45817245817245816</v>
      </c>
      <c r="BW7" s="905" t="s">
        <v>11</v>
      </c>
      <c r="BX7" s="906">
        <v>12</v>
      </c>
      <c r="BY7" s="726">
        <v>19</v>
      </c>
      <c r="BZ7" s="730">
        <f t="shared" si="29"/>
        <v>-0.36842105263157898</v>
      </c>
      <c r="CA7" s="906">
        <v>0</v>
      </c>
      <c r="CB7" s="726">
        <v>3</v>
      </c>
      <c r="CC7" s="730">
        <f t="shared" si="30"/>
        <v>-1</v>
      </c>
      <c r="CD7" s="725">
        <v>0</v>
      </c>
      <c r="CE7" s="740">
        <v>3</v>
      </c>
      <c r="CF7" s="907">
        <f t="shared" si="31"/>
        <v>-1</v>
      </c>
      <c r="CG7" s="906">
        <v>0</v>
      </c>
      <c r="CH7" s="726">
        <v>0</v>
      </c>
      <c r="CI7" s="731">
        <f t="shared" si="32"/>
        <v>0</v>
      </c>
      <c r="CJ7" s="906">
        <v>0</v>
      </c>
      <c r="CK7" s="726">
        <v>0</v>
      </c>
      <c r="CL7" s="907">
        <f t="shared" si="33"/>
        <v>0</v>
      </c>
      <c r="CM7" s="906">
        <v>0</v>
      </c>
      <c r="CN7" s="726">
        <v>0</v>
      </c>
      <c r="CO7" s="731">
        <f t="shared" si="34"/>
        <v>0</v>
      </c>
      <c r="CP7" s="906">
        <v>0</v>
      </c>
      <c r="CQ7" s="726">
        <v>0</v>
      </c>
      <c r="CR7" s="907">
        <f t="shared" si="35"/>
        <v>0</v>
      </c>
      <c r="CS7" s="906">
        <v>4</v>
      </c>
      <c r="CT7" s="726">
        <v>2</v>
      </c>
      <c r="CU7" s="730">
        <f t="shared" si="36"/>
        <v>1</v>
      </c>
      <c r="CV7" s="740">
        <v>1</v>
      </c>
      <c r="CW7" s="725">
        <v>2</v>
      </c>
      <c r="CX7" s="725">
        <v>1</v>
      </c>
      <c r="CY7" s="725">
        <v>2</v>
      </c>
      <c r="CZ7" s="725">
        <v>5</v>
      </c>
      <c r="DA7" s="725">
        <v>2</v>
      </c>
      <c r="DB7" s="725">
        <v>2</v>
      </c>
      <c r="DC7" s="725">
        <v>2</v>
      </c>
      <c r="DD7" s="908">
        <v>1</v>
      </c>
      <c r="DE7" s="905" t="s">
        <v>11</v>
      </c>
      <c r="DF7" s="718">
        <v>15</v>
      </c>
      <c r="DG7" s="909">
        <v>7</v>
      </c>
      <c r="DH7" s="718">
        <v>23</v>
      </c>
      <c r="DI7" s="910">
        <v>10</v>
      </c>
      <c r="DJ7" s="718">
        <v>9</v>
      </c>
      <c r="DK7" s="910">
        <v>15</v>
      </c>
      <c r="DL7" s="718">
        <v>14</v>
      </c>
      <c r="DM7" s="910">
        <v>16</v>
      </c>
      <c r="DN7" s="718">
        <v>8</v>
      </c>
      <c r="DO7" s="910">
        <v>20</v>
      </c>
      <c r="DP7" s="718">
        <v>8</v>
      </c>
      <c r="DQ7" s="910">
        <v>9</v>
      </c>
      <c r="DR7" s="911">
        <v>9</v>
      </c>
      <c r="DS7" s="909">
        <v>8</v>
      </c>
      <c r="DT7" s="718">
        <v>4</v>
      </c>
      <c r="DU7" s="910">
        <v>3</v>
      </c>
      <c r="DV7" s="718">
        <v>13</v>
      </c>
      <c r="DW7" s="909">
        <v>16</v>
      </c>
      <c r="DX7" s="718">
        <v>36</v>
      </c>
      <c r="DY7" s="910">
        <v>40</v>
      </c>
      <c r="DZ7" s="718">
        <v>28</v>
      </c>
      <c r="EA7" s="910">
        <v>21</v>
      </c>
      <c r="EB7" s="911">
        <v>5</v>
      </c>
      <c r="EC7" s="910">
        <v>5</v>
      </c>
    </row>
    <row r="8" spans="1:134" ht="26.1" customHeight="1" x14ac:dyDescent="0.35">
      <c r="A8" s="912" t="s">
        <v>12</v>
      </c>
      <c r="B8" s="913">
        <v>117</v>
      </c>
      <c r="C8" s="914">
        <v>2</v>
      </c>
      <c r="D8" s="914">
        <v>137</v>
      </c>
      <c r="E8" s="914">
        <v>164</v>
      </c>
      <c r="F8" s="914">
        <v>2</v>
      </c>
      <c r="G8" s="914">
        <v>208</v>
      </c>
      <c r="H8" s="748">
        <f t="shared" si="8"/>
        <v>-0.28658536585365851</v>
      </c>
      <c r="I8" s="748">
        <f t="shared" si="8"/>
        <v>0</v>
      </c>
      <c r="J8" s="749">
        <f t="shared" si="8"/>
        <v>-0.34134615384615385</v>
      </c>
      <c r="K8" s="677">
        <f t="shared" si="9"/>
        <v>1.4388489208633094E-2</v>
      </c>
      <c r="L8" s="678">
        <f t="shared" si="10"/>
        <v>9.5238095238095247E-3</v>
      </c>
      <c r="M8" s="749">
        <f t="shared" si="11"/>
        <v>4.8646796848235696E-3</v>
      </c>
      <c r="N8" s="750">
        <v>41</v>
      </c>
      <c r="O8" s="751">
        <v>1</v>
      </c>
      <c r="P8" s="752">
        <v>40</v>
      </c>
      <c r="Q8" s="750">
        <v>52</v>
      </c>
      <c r="R8" s="751">
        <v>2</v>
      </c>
      <c r="S8" s="752">
        <v>53</v>
      </c>
      <c r="T8" s="753">
        <f t="shared" si="13"/>
        <v>-0.21153846153846159</v>
      </c>
      <c r="U8" s="754">
        <f t="shared" si="13"/>
        <v>-0.5</v>
      </c>
      <c r="V8" s="755">
        <f t="shared" si="13"/>
        <v>-0.24528301886792447</v>
      </c>
      <c r="W8" s="750">
        <v>10</v>
      </c>
      <c r="X8" s="751">
        <v>1</v>
      </c>
      <c r="Y8" s="752">
        <v>9</v>
      </c>
      <c r="Z8" s="750">
        <v>16</v>
      </c>
      <c r="AA8" s="751">
        <v>1</v>
      </c>
      <c r="AB8" s="752">
        <v>16</v>
      </c>
      <c r="AC8" s="753">
        <f t="shared" si="15"/>
        <v>-0.375</v>
      </c>
      <c r="AD8" s="754">
        <f t="shared" si="15"/>
        <v>0</v>
      </c>
      <c r="AE8" s="755">
        <f t="shared" si="15"/>
        <v>-0.4375</v>
      </c>
      <c r="AF8" s="750">
        <v>0</v>
      </c>
      <c r="AG8" s="751">
        <v>0</v>
      </c>
      <c r="AH8" s="752">
        <v>0</v>
      </c>
      <c r="AI8" s="750">
        <v>0</v>
      </c>
      <c r="AJ8" s="751">
        <v>0</v>
      </c>
      <c r="AK8" s="752">
        <v>0</v>
      </c>
      <c r="AL8" s="766">
        <f t="shared" si="17"/>
        <v>0</v>
      </c>
      <c r="AM8" s="767">
        <f t="shared" si="17"/>
        <v>0</v>
      </c>
      <c r="AN8" s="797">
        <f t="shared" si="17"/>
        <v>0</v>
      </c>
      <c r="AO8" s="753">
        <f t="shared" si="18"/>
        <v>0.24390243902439024</v>
      </c>
      <c r="AP8" s="754">
        <f t="shared" si="18"/>
        <v>1</v>
      </c>
      <c r="AQ8" s="755">
        <f t="shared" si="19"/>
        <v>-0.75609756097560976</v>
      </c>
      <c r="AR8" s="915" t="s">
        <v>12</v>
      </c>
      <c r="AS8" s="750">
        <v>25</v>
      </c>
      <c r="AT8" s="751">
        <v>1</v>
      </c>
      <c r="AU8" s="916">
        <v>24</v>
      </c>
      <c r="AV8" s="750">
        <v>26</v>
      </c>
      <c r="AW8" s="751">
        <v>0</v>
      </c>
      <c r="AX8" s="752">
        <v>27</v>
      </c>
      <c r="AY8" s="753">
        <f t="shared" si="21"/>
        <v>-3.8461538461538394E-2</v>
      </c>
      <c r="AZ8" s="754">
        <f t="shared" si="21"/>
        <v>1</v>
      </c>
      <c r="BA8" s="755">
        <f t="shared" si="21"/>
        <v>-0.11111111111111115</v>
      </c>
      <c r="BB8" s="750">
        <v>7</v>
      </c>
      <c r="BC8" s="751">
        <v>0</v>
      </c>
      <c r="BD8" s="752">
        <v>7</v>
      </c>
      <c r="BE8" s="750">
        <v>7</v>
      </c>
      <c r="BF8" s="751">
        <v>0</v>
      </c>
      <c r="BG8" s="752">
        <v>7</v>
      </c>
      <c r="BH8" s="753">
        <f t="shared" si="23"/>
        <v>0</v>
      </c>
      <c r="BI8" s="754">
        <f t="shared" si="23"/>
        <v>0</v>
      </c>
      <c r="BJ8" s="755">
        <f t="shared" si="23"/>
        <v>0</v>
      </c>
      <c r="BK8" s="750">
        <v>17</v>
      </c>
      <c r="BL8" s="751">
        <v>0</v>
      </c>
      <c r="BM8" s="916">
        <v>17</v>
      </c>
      <c r="BN8" s="750">
        <v>9</v>
      </c>
      <c r="BO8" s="751">
        <v>0</v>
      </c>
      <c r="BP8" s="752">
        <v>9</v>
      </c>
      <c r="BQ8" s="917">
        <f t="shared" si="25"/>
        <v>0.88888888888888884</v>
      </c>
      <c r="BR8" s="754">
        <f t="shared" si="25"/>
        <v>0</v>
      </c>
      <c r="BS8" s="755">
        <f t="shared" si="25"/>
        <v>0.88888888888888884</v>
      </c>
      <c r="BT8" s="753">
        <f t="shared" si="26"/>
        <v>0.68</v>
      </c>
      <c r="BU8" s="754">
        <f t="shared" si="27"/>
        <v>0.34615384615384615</v>
      </c>
      <c r="BV8" s="755">
        <f t="shared" si="28"/>
        <v>0.3338461538461539</v>
      </c>
      <c r="BW8" s="918" t="s">
        <v>12</v>
      </c>
      <c r="BX8" s="919">
        <v>4</v>
      </c>
      <c r="BY8" s="751">
        <v>12</v>
      </c>
      <c r="BZ8" s="755">
        <f t="shared" si="29"/>
        <v>-0.66666666666666674</v>
      </c>
      <c r="CA8" s="919">
        <v>4</v>
      </c>
      <c r="CB8" s="751">
        <v>2</v>
      </c>
      <c r="CC8" s="755">
        <f t="shared" si="30"/>
        <v>1</v>
      </c>
      <c r="CD8" s="750">
        <v>2</v>
      </c>
      <c r="CE8" s="765">
        <v>1</v>
      </c>
      <c r="CF8" s="920">
        <f t="shared" si="31"/>
        <v>1</v>
      </c>
      <c r="CG8" s="919">
        <v>0</v>
      </c>
      <c r="CH8" s="751">
        <v>0</v>
      </c>
      <c r="CI8" s="756">
        <f t="shared" si="32"/>
        <v>0</v>
      </c>
      <c r="CJ8" s="919">
        <v>0</v>
      </c>
      <c r="CK8" s="751">
        <v>0</v>
      </c>
      <c r="CL8" s="920">
        <f t="shared" si="33"/>
        <v>0</v>
      </c>
      <c r="CM8" s="919">
        <v>0</v>
      </c>
      <c r="CN8" s="751">
        <v>0</v>
      </c>
      <c r="CO8" s="756">
        <f t="shared" si="34"/>
        <v>0</v>
      </c>
      <c r="CP8" s="919">
        <v>0</v>
      </c>
      <c r="CQ8" s="751">
        <v>0</v>
      </c>
      <c r="CR8" s="920">
        <f t="shared" si="35"/>
        <v>0</v>
      </c>
      <c r="CS8" s="919">
        <v>0</v>
      </c>
      <c r="CT8" s="751">
        <v>0</v>
      </c>
      <c r="CU8" s="755">
        <f t="shared" si="36"/>
        <v>0</v>
      </c>
      <c r="CV8" s="765">
        <v>0</v>
      </c>
      <c r="CW8" s="750">
        <v>3</v>
      </c>
      <c r="CX8" s="750">
        <v>0</v>
      </c>
      <c r="CY8" s="750">
        <v>0</v>
      </c>
      <c r="CZ8" s="750">
        <v>2</v>
      </c>
      <c r="DA8" s="750">
        <v>2</v>
      </c>
      <c r="DB8" s="750">
        <v>2</v>
      </c>
      <c r="DC8" s="750">
        <v>1</v>
      </c>
      <c r="DD8" s="921">
        <v>0</v>
      </c>
      <c r="DE8" s="918" t="s">
        <v>12</v>
      </c>
      <c r="DF8" s="746">
        <v>9</v>
      </c>
      <c r="DG8" s="922">
        <v>7</v>
      </c>
      <c r="DH8" s="746">
        <v>4</v>
      </c>
      <c r="DI8" s="923">
        <v>5</v>
      </c>
      <c r="DJ8" s="746">
        <v>6</v>
      </c>
      <c r="DK8" s="923">
        <v>6</v>
      </c>
      <c r="DL8" s="746">
        <v>8</v>
      </c>
      <c r="DM8" s="923">
        <v>7</v>
      </c>
      <c r="DN8" s="746">
        <v>7</v>
      </c>
      <c r="DO8" s="923">
        <v>8</v>
      </c>
      <c r="DP8" s="746">
        <v>3</v>
      </c>
      <c r="DQ8" s="923">
        <v>9</v>
      </c>
      <c r="DR8" s="924">
        <v>4</v>
      </c>
      <c r="DS8" s="922">
        <v>10</v>
      </c>
      <c r="DT8" s="746">
        <v>2</v>
      </c>
      <c r="DU8" s="923">
        <v>2</v>
      </c>
      <c r="DV8" s="746">
        <v>6</v>
      </c>
      <c r="DW8" s="922">
        <v>5</v>
      </c>
      <c r="DX8" s="746">
        <v>24</v>
      </c>
      <c r="DY8" s="923">
        <v>26</v>
      </c>
      <c r="DZ8" s="746">
        <v>7</v>
      </c>
      <c r="EA8" s="923">
        <v>15</v>
      </c>
      <c r="EB8" s="924">
        <v>2</v>
      </c>
      <c r="EC8" s="923">
        <v>4</v>
      </c>
    </row>
    <row r="9" spans="1:134" ht="22.9" customHeight="1" x14ac:dyDescent="0.35">
      <c r="A9" s="912" t="s">
        <v>13</v>
      </c>
      <c r="B9" s="913">
        <v>98</v>
      </c>
      <c r="C9" s="914">
        <v>0</v>
      </c>
      <c r="D9" s="914">
        <v>116</v>
      </c>
      <c r="E9" s="914">
        <v>88</v>
      </c>
      <c r="F9" s="914">
        <v>1</v>
      </c>
      <c r="G9" s="914">
        <v>106</v>
      </c>
      <c r="H9" s="748">
        <f t="shared" si="8"/>
        <v>0.11363636363636359</v>
      </c>
      <c r="I9" s="748">
        <f t="shared" si="8"/>
        <v>-1</v>
      </c>
      <c r="J9" s="749">
        <f t="shared" si="8"/>
        <v>9.4339622641509496E-2</v>
      </c>
      <c r="K9" s="677">
        <f t="shared" si="9"/>
        <v>0</v>
      </c>
      <c r="L9" s="678">
        <f t="shared" si="10"/>
        <v>9.3457943925233638E-3</v>
      </c>
      <c r="M9" s="749">
        <f t="shared" si="11"/>
        <v>-9.3457943925233638E-3</v>
      </c>
      <c r="N9" s="750">
        <v>35</v>
      </c>
      <c r="O9" s="751">
        <v>0</v>
      </c>
      <c r="P9" s="752">
        <v>35</v>
      </c>
      <c r="Q9" s="750">
        <v>26</v>
      </c>
      <c r="R9" s="751">
        <v>0</v>
      </c>
      <c r="S9" s="752">
        <v>26</v>
      </c>
      <c r="T9" s="753">
        <f t="shared" si="13"/>
        <v>0.34615384615384615</v>
      </c>
      <c r="U9" s="754">
        <f t="shared" si="13"/>
        <v>0</v>
      </c>
      <c r="V9" s="755">
        <f t="shared" si="13"/>
        <v>0.34615384615384615</v>
      </c>
      <c r="W9" s="750">
        <v>10</v>
      </c>
      <c r="X9" s="751">
        <v>0</v>
      </c>
      <c r="Y9" s="752">
        <v>10</v>
      </c>
      <c r="Z9" s="750">
        <v>8</v>
      </c>
      <c r="AA9" s="751">
        <v>0</v>
      </c>
      <c r="AB9" s="752">
        <v>8</v>
      </c>
      <c r="AC9" s="753">
        <f t="shared" si="15"/>
        <v>0.25</v>
      </c>
      <c r="AD9" s="754">
        <f t="shared" si="15"/>
        <v>0</v>
      </c>
      <c r="AE9" s="755">
        <f t="shared" si="15"/>
        <v>0.25</v>
      </c>
      <c r="AF9" s="750">
        <v>0</v>
      </c>
      <c r="AG9" s="751">
        <v>0</v>
      </c>
      <c r="AH9" s="752">
        <v>0</v>
      </c>
      <c r="AI9" s="750">
        <v>0</v>
      </c>
      <c r="AJ9" s="751">
        <v>0</v>
      </c>
      <c r="AK9" s="752">
        <v>0</v>
      </c>
      <c r="AL9" s="766">
        <f t="shared" si="17"/>
        <v>0</v>
      </c>
      <c r="AM9" s="767">
        <f t="shared" si="17"/>
        <v>0</v>
      </c>
      <c r="AN9" s="797">
        <f t="shared" si="17"/>
        <v>0</v>
      </c>
      <c r="AO9" s="753">
        <f t="shared" si="18"/>
        <v>0.2857142857142857</v>
      </c>
      <c r="AP9" s="754">
        <f t="shared" si="18"/>
        <v>0</v>
      </c>
      <c r="AQ9" s="755">
        <f t="shared" si="19"/>
        <v>0.2857142857142857</v>
      </c>
      <c r="AR9" s="915" t="s">
        <v>13</v>
      </c>
      <c r="AS9" s="750">
        <v>17</v>
      </c>
      <c r="AT9" s="751">
        <v>0</v>
      </c>
      <c r="AU9" s="916">
        <v>17</v>
      </c>
      <c r="AV9" s="750">
        <v>11</v>
      </c>
      <c r="AW9" s="751">
        <v>0</v>
      </c>
      <c r="AX9" s="752">
        <v>11</v>
      </c>
      <c r="AY9" s="753">
        <f t="shared" si="21"/>
        <v>0.5454545454545453</v>
      </c>
      <c r="AZ9" s="754">
        <f t="shared" si="21"/>
        <v>0</v>
      </c>
      <c r="BA9" s="755">
        <f t="shared" si="21"/>
        <v>0.5454545454545453</v>
      </c>
      <c r="BB9" s="750">
        <v>8</v>
      </c>
      <c r="BC9" s="751">
        <v>0</v>
      </c>
      <c r="BD9" s="752">
        <v>8</v>
      </c>
      <c r="BE9" s="750">
        <v>2</v>
      </c>
      <c r="BF9" s="751">
        <v>0</v>
      </c>
      <c r="BG9" s="752">
        <v>2</v>
      </c>
      <c r="BH9" s="753">
        <f t="shared" si="23"/>
        <v>3</v>
      </c>
      <c r="BI9" s="754">
        <f t="shared" si="23"/>
        <v>0</v>
      </c>
      <c r="BJ9" s="755">
        <f t="shared" si="23"/>
        <v>3</v>
      </c>
      <c r="BK9" s="750">
        <v>13</v>
      </c>
      <c r="BL9" s="751">
        <v>0</v>
      </c>
      <c r="BM9" s="916">
        <v>13</v>
      </c>
      <c r="BN9" s="750">
        <v>6</v>
      </c>
      <c r="BO9" s="751">
        <v>0</v>
      </c>
      <c r="BP9" s="752">
        <v>6</v>
      </c>
      <c r="BQ9" s="917">
        <f t="shared" si="25"/>
        <v>1.1666666666666665</v>
      </c>
      <c r="BR9" s="754">
        <f t="shared" si="25"/>
        <v>0</v>
      </c>
      <c r="BS9" s="755">
        <f t="shared" si="25"/>
        <v>1.1666666666666665</v>
      </c>
      <c r="BT9" s="753">
        <f t="shared" si="26"/>
        <v>0.76470588235294112</v>
      </c>
      <c r="BU9" s="754">
        <f t="shared" si="27"/>
        <v>0.54545454545454541</v>
      </c>
      <c r="BV9" s="755">
        <f t="shared" si="28"/>
        <v>0.21925133689839571</v>
      </c>
      <c r="BW9" s="918" t="s">
        <v>13</v>
      </c>
      <c r="BX9" s="919">
        <v>5</v>
      </c>
      <c r="BY9" s="751">
        <v>8</v>
      </c>
      <c r="BZ9" s="755">
        <f t="shared" si="29"/>
        <v>-0.375</v>
      </c>
      <c r="CA9" s="919">
        <v>0</v>
      </c>
      <c r="CB9" s="751">
        <v>0</v>
      </c>
      <c r="CC9" s="755">
        <f t="shared" si="30"/>
        <v>0</v>
      </c>
      <c r="CD9" s="750">
        <v>1</v>
      </c>
      <c r="CE9" s="765">
        <v>0</v>
      </c>
      <c r="CF9" s="920">
        <f t="shared" si="31"/>
        <v>1</v>
      </c>
      <c r="CG9" s="919">
        <v>0</v>
      </c>
      <c r="CH9" s="751">
        <v>0</v>
      </c>
      <c r="CI9" s="756">
        <f t="shared" si="32"/>
        <v>0</v>
      </c>
      <c r="CJ9" s="919">
        <v>1</v>
      </c>
      <c r="CK9" s="751">
        <v>0</v>
      </c>
      <c r="CL9" s="920">
        <f t="shared" si="33"/>
        <v>1</v>
      </c>
      <c r="CM9" s="919">
        <v>0</v>
      </c>
      <c r="CN9" s="751">
        <v>0</v>
      </c>
      <c r="CO9" s="756">
        <f t="shared" si="34"/>
        <v>0</v>
      </c>
      <c r="CP9" s="919">
        <v>0</v>
      </c>
      <c r="CQ9" s="751">
        <v>0</v>
      </c>
      <c r="CR9" s="920">
        <f t="shared" si="35"/>
        <v>0</v>
      </c>
      <c r="CS9" s="919">
        <v>0</v>
      </c>
      <c r="CT9" s="751">
        <v>0</v>
      </c>
      <c r="CU9" s="755">
        <f t="shared" si="36"/>
        <v>0</v>
      </c>
      <c r="CV9" s="765">
        <v>0</v>
      </c>
      <c r="CW9" s="750">
        <v>2</v>
      </c>
      <c r="CX9" s="750">
        <v>1</v>
      </c>
      <c r="CY9" s="750">
        <v>1</v>
      </c>
      <c r="CZ9" s="750">
        <v>2</v>
      </c>
      <c r="DA9" s="750">
        <v>2</v>
      </c>
      <c r="DB9" s="750">
        <v>1</v>
      </c>
      <c r="DC9" s="750">
        <v>0</v>
      </c>
      <c r="DD9" s="921">
        <v>1</v>
      </c>
      <c r="DE9" s="918" t="s">
        <v>13</v>
      </c>
      <c r="DF9" s="746">
        <v>6</v>
      </c>
      <c r="DG9" s="922">
        <v>2</v>
      </c>
      <c r="DH9" s="746">
        <v>6</v>
      </c>
      <c r="DI9" s="923">
        <v>2</v>
      </c>
      <c r="DJ9" s="746">
        <v>3</v>
      </c>
      <c r="DK9" s="923">
        <v>4</v>
      </c>
      <c r="DL9" s="746">
        <v>10</v>
      </c>
      <c r="DM9" s="923">
        <v>5</v>
      </c>
      <c r="DN9" s="746">
        <v>8</v>
      </c>
      <c r="DO9" s="923">
        <v>4</v>
      </c>
      <c r="DP9" s="746">
        <v>1</v>
      </c>
      <c r="DQ9" s="923">
        <v>4</v>
      </c>
      <c r="DR9" s="924">
        <v>1</v>
      </c>
      <c r="DS9" s="922">
        <v>5</v>
      </c>
      <c r="DT9" s="746">
        <v>1</v>
      </c>
      <c r="DU9" s="923">
        <v>1</v>
      </c>
      <c r="DV9" s="746">
        <v>10</v>
      </c>
      <c r="DW9" s="922">
        <v>6</v>
      </c>
      <c r="DX9" s="746">
        <v>9</v>
      </c>
      <c r="DY9" s="923">
        <v>11</v>
      </c>
      <c r="DZ9" s="746">
        <v>11</v>
      </c>
      <c r="EA9" s="923">
        <v>6</v>
      </c>
      <c r="EB9" s="924">
        <v>4</v>
      </c>
      <c r="EC9" s="923">
        <v>2</v>
      </c>
    </row>
    <row r="10" spans="1:134" ht="22.9" customHeight="1" thickBot="1" x14ac:dyDescent="0.4">
      <c r="A10" s="895" t="s">
        <v>14</v>
      </c>
      <c r="B10" s="925">
        <v>232</v>
      </c>
      <c r="C10" s="926">
        <v>6</v>
      </c>
      <c r="D10" s="926">
        <v>281</v>
      </c>
      <c r="E10" s="926">
        <v>233</v>
      </c>
      <c r="F10" s="926">
        <v>2</v>
      </c>
      <c r="G10" s="926">
        <v>306</v>
      </c>
      <c r="H10" s="774">
        <f t="shared" si="8"/>
        <v>-4.2918454935622205E-3</v>
      </c>
      <c r="I10" s="774">
        <f t="shared" si="8"/>
        <v>2</v>
      </c>
      <c r="J10" s="775">
        <f t="shared" si="8"/>
        <v>-8.1699346405228829E-2</v>
      </c>
      <c r="K10" s="713">
        <f t="shared" si="9"/>
        <v>2.0905923344947737E-2</v>
      </c>
      <c r="L10" s="714">
        <f t="shared" si="10"/>
        <v>6.4935064935064939E-3</v>
      </c>
      <c r="M10" s="775">
        <f t="shared" si="11"/>
        <v>1.4412416851441243E-2</v>
      </c>
      <c r="N10" s="776">
        <v>75</v>
      </c>
      <c r="O10" s="777">
        <v>3</v>
      </c>
      <c r="P10" s="778">
        <v>77</v>
      </c>
      <c r="Q10" s="776">
        <v>61</v>
      </c>
      <c r="R10" s="777">
        <v>1</v>
      </c>
      <c r="S10" s="778">
        <v>62</v>
      </c>
      <c r="T10" s="779">
        <f t="shared" si="13"/>
        <v>0.22950819672131145</v>
      </c>
      <c r="U10" s="780">
        <f t="shared" si="13"/>
        <v>2</v>
      </c>
      <c r="V10" s="781">
        <f t="shared" si="13"/>
        <v>0.24193548387096769</v>
      </c>
      <c r="W10" s="776">
        <v>21</v>
      </c>
      <c r="X10" s="777">
        <v>1</v>
      </c>
      <c r="Y10" s="778">
        <v>22</v>
      </c>
      <c r="Z10" s="776">
        <v>15</v>
      </c>
      <c r="AA10" s="777">
        <v>1</v>
      </c>
      <c r="AB10" s="778">
        <v>14</v>
      </c>
      <c r="AC10" s="779">
        <f t="shared" si="15"/>
        <v>0.4</v>
      </c>
      <c r="AD10" s="780">
        <f t="shared" si="15"/>
        <v>0</v>
      </c>
      <c r="AE10" s="781">
        <f t="shared" si="15"/>
        <v>0.5714285714285714</v>
      </c>
      <c r="AF10" s="776">
        <v>5</v>
      </c>
      <c r="AG10" s="777">
        <v>1</v>
      </c>
      <c r="AH10" s="778">
        <v>4</v>
      </c>
      <c r="AI10" s="776">
        <v>1</v>
      </c>
      <c r="AJ10" s="777">
        <v>0</v>
      </c>
      <c r="AK10" s="778">
        <v>1</v>
      </c>
      <c r="AL10" s="792">
        <f t="shared" si="17"/>
        <v>4</v>
      </c>
      <c r="AM10" s="793">
        <f t="shared" si="17"/>
        <v>1</v>
      </c>
      <c r="AN10" s="798">
        <f t="shared" si="17"/>
        <v>3</v>
      </c>
      <c r="AO10" s="779">
        <f t="shared" si="18"/>
        <v>0.28000000000000003</v>
      </c>
      <c r="AP10" s="780">
        <f t="shared" si="18"/>
        <v>0.33333333333333331</v>
      </c>
      <c r="AQ10" s="781">
        <f t="shared" si="19"/>
        <v>-5.3333333333333288E-2</v>
      </c>
      <c r="AR10" s="896" t="s">
        <v>14</v>
      </c>
      <c r="AS10" s="776">
        <v>38</v>
      </c>
      <c r="AT10" s="777">
        <v>2</v>
      </c>
      <c r="AU10" s="927">
        <v>39</v>
      </c>
      <c r="AV10" s="776">
        <v>28</v>
      </c>
      <c r="AW10" s="777">
        <v>0</v>
      </c>
      <c r="AX10" s="778">
        <v>29</v>
      </c>
      <c r="AY10" s="779">
        <f t="shared" si="21"/>
        <v>0.35714285714285721</v>
      </c>
      <c r="AZ10" s="780">
        <f t="shared" si="21"/>
        <v>2</v>
      </c>
      <c r="BA10" s="781">
        <f t="shared" si="21"/>
        <v>0.34482758620689652</v>
      </c>
      <c r="BB10" s="776">
        <v>12</v>
      </c>
      <c r="BC10" s="777">
        <v>0</v>
      </c>
      <c r="BD10" s="778">
        <v>12</v>
      </c>
      <c r="BE10" s="776">
        <v>3</v>
      </c>
      <c r="BF10" s="777">
        <v>0</v>
      </c>
      <c r="BG10" s="778">
        <v>3</v>
      </c>
      <c r="BH10" s="779">
        <f t="shared" si="23"/>
        <v>3</v>
      </c>
      <c r="BI10" s="780">
        <f t="shared" si="23"/>
        <v>0</v>
      </c>
      <c r="BJ10" s="781">
        <f t="shared" si="23"/>
        <v>3</v>
      </c>
      <c r="BK10" s="776">
        <v>35</v>
      </c>
      <c r="BL10" s="777">
        <v>2</v>
      </c>
      <c r="BM10" s="927">
        <v>33</v>
      </c>
      <c r="BN10" s="776">
        <v>13</v>
      </c>
      <c r="BO10" s="777">
        <v>0</v>
      </c>
      <c r="BP10" s="778">
        <v>13</v>
      </c>
      <c r="BQ10" s="928">
        <f t="shared" si="25"/>
        <v>1.6923076923076923</v>
      </c>
      <c r="BR10" s="780">
        <f t="shared" si="25"/>
        <v>2</v>
      </c>
      <c r="BS10" s="781">
        <f t="shared" si="25"/>
        <v>1.5384615384615383</v>
      </c>
      <c r="BT10" s="779">
        <f t="shared" si="26"/>
        <v>0.92105263157894735</v>
      </c>
      <c r="BU10" s="780">
        <f t="shared" si="27"/>
        <v>0.4642857142857143</v>
      </c>
      <c r="BV10" s="781">
        <f t="shared" si="28"/>
        <v>0.45676691729323304</v>
      </c>
      <c r="BW10" s="897" t="s">
        <v>14</v>
      </c>
      <c r="BX10" s="929">
        <v>13</v>
      </c>
      <c r="BY10" s="777">
        <v>10</v>
      </c>
      <c r="BZ10" s="781">
        <f t="shared" si="29"/>
        <v>0.30000000000000004</v>
      </c>
      <c r="CA10" s="929">
        <v>3</v>
      </c>
      <c r="CB10" s="777">
        <v>0</v>
      </c>
      <c r="CC10" s="781">
        <f t="shared" si="30"/>
        <v>3</v>
      </c>
      <c r="CD10" s="776">
        <v>0</v>
      </c>
      <c r="CE10" s="791">
        <v>1</v>
      </c>
      <c r="CF10" s="930">
        <f t="shared" si="31"/>
        <v>-1</v>
      </c>
      <c r="CG10" s="929">
        <v>1</v>
      </c>
      <c r="CH10" s="777">
        <v>1</v>
      </c>
      <c r="CI10" s="782">
        <f t="shared" si="32"/>
        <v>0</v>
      </c>
      <c r="CJ10" s="929">
        <v>0</v>
      </c>
      <c r="CK10" s="777">
        <v>0</v>
      </c>
      <c r="CL10" s="930">
        <f t="shared" si="33"/>
        <v>0</v>
      </c>
      <c r="CM10" s="929">
        <v>0</v>
      </c>
      <c r="CN10" s="777">
        <v>0</v>
      </c>
      <c r="CO10" s="782">
        <f t="shared" si="34"/>
        <v>0</v>
      </c>
      <c r="CP10" s="929">
        <v>0</v>
      </c>
      <c r="CQ10" s="777">
        <v>0</v>
      </c>
      <c r="CR10" s="930">
        <f t="shared" si="35"/>
        <v>0</v>
      </c>
      <c r="CS10" s="929">
        <v>5</v>
      </c>
      <c r="CT10" s="777">
        <v>1</v>
      </c>
      <c r="CU10" s="781">
        <f t="shared" si="36"/>
        <v>4</v>
      </c>
      <c r="CV10" s="791">
        <v>0</v>
      </c>
      <c r="CW10" s="776">
        <v>2</v>
      </c>
      <c r="CX10" s="776">
        <v>0</v>
      </c>
      <c r="CY10" s="776">
        <v>2</v>
      </c>
      <c r="CZ10" s="776">
        <v>7</v>
      </c>
      <c r="DA10" s="776">
        <v>3</v>
      </c>
      <c r="DB10" s="776">
        <v>1</v>
      </c>
      <c r="DC10" s="776">
        <v>1</v>
      </c>
      <c r="DD10" s="931">
        <v>5</v>
      </c>
      <c r="DE10" s="897" t="s">
        <v>14</v>
      </c>
      <c r="DF10" s="772">
        <v>13</v>
      </c>
      <c r="DG10" s="932">
        <v>14</v>
      </c>
      <c r="DH10" s="772">
        <v>9</v>
      </c>
      <c r="DI10" s="933">
        <v>9</v>
      </c>
      <c r="DJ10" s="772">
        <v>11</v>
      </c>
      <c r="DK10" s="933">
        <v>5</v>
      </c>
      <c r="DL10" s="772">
        <v>12</v>
      </c>
      <c r="DM10" s="933">
        <v>5</v>
      </c>
      <c r="DN10" s="772">
        <v>13</v>
      </c>
      <c r="DO10" s="933">
        <v>9</v>
      </c>
      <c r="DP10" s="772">
        <v>11</v>
      </c>
      <c r="DQ10" s="933">
        <v>12</v>
      </c>
      <c r="DR10" s="934">
        <v>6</v>
      </c>
      <c r="DS10" s="932">
        <v>7</v>
      </c>
      <c r="DT10" s="842">
        <v>3</v>
      </c>
      <c r="DU10" s="935">
        <v>5</v>
      </c>
      <c r="DV10" s="842">
        <v>11</v>
      </c>
      <c r="DW10" s="936">
        <v>15</v>
      </c>
      <c r="DX10" s="842">
        <v>40</v>
      </c>
      <c r="DY10" s="935">
        <v>26</v>
      </c>
      <c r="DZ10" s="842">
        <v>16</v>
      </c>
      <c r="EA10" s="935">
        <v>13</v>
      </c>
      <c r="EB10" s="937">
        <v>5</v>
      </c>
      <c r="EC10" s="935">
        <v>2</v>
      </c>
    </row>
    <row r="11" spans="1:134" ht="22.9" customHeight="1" x14ac:dyDescent="0.3">
      <c r="N11" s="939"/>
      <c r="O11" s="939"/>
      <c r="P11" s="939"/>
      <c r="Q11" s="939"/>
      <c r="R11" s="939"/>
      <c r="S11" s="939"/>
      <c r="T11" s="939"/>
      <c r="U11" s="939"/>
      <c r="V11" s="939"/>
      <c r="W11" s="939"/>
      <c r="X11" s="939"/>
      <c r="Y11" s="939"/>
      <c r="Z11" s="939"/>
      <c r="AA11" s="939"/>
      <c r="AB11" s="939"/>
      <c r="AC11" s="939"/>
      <c r="AD11" s="939"/>
      <c r="AE11" s="939"/>
      <c r="AF11" s="939"/>
      <c r="AG11" s="939"/>
      <c r="AH11" s="939"/>
      <c r="AI11" s="939"/>
      <c r="AJ11" s="939"/>
    </row>
    <row r="12" spans="1:134" ht="22.9" customHeight="1" x14ac:dyDescent="0.3">
      <c r="E12" s="799"/>
      <c r="F12" s="799"/>
      <c r="Z12" s="799"/>
      <c r="AA12" s="799"/>
      <c r="AI12" s="799"/>
      <c r="AJ12" s="799"/>
      <c r="CY12" s="941"/>
      <c r="CZ12" s="941"/>
      <c r="DB12" s="941"/>
      <c r="DC12" s="941"/>
      <c r="DW12" s="941"/>
      <c r="DX12" s="941"/>
      <c r="DZ12" s="941"/>
      <c r="EA12" s="941"/>
    </row>
    <row r="13" spans="1:134" ht="22.9" customHeight="1" x14ac:dyDescent="0.3">
      <c r="E13" s="799"/>
      <c r="F13" s="799"/>
      <c r="Z13" s="799"/>
      <c r="AA13" s="799"/>
      <c r="AI13" s="799"/>
      <c r="AJ13" s="799"/>
      <c r="CY13" s="941"/>
      <c r="CZ13" s="941"/>
      <c r="DB13" s="941"/>
      <c r="DC13" s="941"/>
      <c r="DW13" s="941"/>
      <c r="DX13" s="941"/>
      <c r="DZ13" s="941"/>
      <c r="EA13" s="941"/>
    </row>
    <row r="14" spans="1:134" ht="22.9" customHeight="1" x14ac:dyDescent="0.3">
      <c r="B14" s="601"/>
      <c r="C14" s="601"/>
      <c r="D14" s="601"/>
      <c r="E14" s="799"/>
      <c r="F14" s="799"/>
      <c r="Z14" s="799"/>
      <c r="AA14" s="799"/>
      <c r="AI14" s="799"/>
      <c r="AJ14" s="799"/>
      <c r="CY14" s="941"/>
      <c r="CZ14" s="941"/>
      <c r="DB14" s="941"/>
      <c r="DC14" s="941"/>
      <c r="DW14" s="941"/>
      <c r="DX14" s="941"/>
      <c r="DZ14" s="941"/>
      <c r="EA14" s="941"/>
    </row>
    <row r="15" spans="1:134" ht="22.9" customHeight="1" x14ac:dyDescent="0.3"/>
    <row r="16" spans="1:134" ht="22.9" customHeight="1" x14ac:dyDescent="0.3"/>
    <row r="17" ht="22.9" customHeight="1" x14ac:dyDescent="0.3"/>
    <row r="18" ht="22.9" customHeight="1" x14ac:dyDescent="0.3"/>
    <row r="19" ht="22.9" customHeight="1" x14ac:dyDescent="0.3"/>
    <row r="20" ht="22.9" customHeight="1" x14ac:dyDescent="0.3"/>
    <row r="21" ht="22.9" customHeight="1" x14ac:dyDescent="0.3"/>
    <row r="22" ht="22.9" customHeight="1" x14ac:dyDescent="0.3"/>
    <row r="23" ht="22.9" customHeight="1" x14ac:dyDescent="0.3"/>
    <row r="24" ht="22.9" customHeight="1" x14ac:dyDescent="0.3"/>
    <row r="25" ht="22.9" customHeight="1" x14ac:dyDescent="0.3"/>
    <row r="26" ht="22.9" customHeight="1" x14ac:dyDescent="0.3"/>
    <row r="27" ht="22.9" customHeight="1" x14ac:dyDescent="0.3"/>
    <row r="28" ht="22.9" customHeight="1" x14ac:dyDescent="0.3"/>
    <row r="29" ht="22.9" customHeight="1" x14ac:dyDescent="0.3"/>
    <row r="30" ht="22.9" customHeight="1" x14ac:dyDescent="0.3"/>
    <row r="31" ht="22.9" customHeight="1" x14ac:dyDescent="0.3"/>
    <row r="32" ht="22.9" customHeight="1" x14ac:dyDescent="0.3"/>
    <row r="33" ht="22.9" customHeight="1" x14ac:dyDescent="0.3"/>
    <row r="34" ht="22.9" customHeight="1" x14ac:dyDescent="0.3"/>
    <row r="35" ht="21.75" customHeight="1" x14ac:dyDescent="0.3"/>
    <row r="36" ht="24" customHeight="1" x14ac:dyDescent="0.3"/>
    <row r="37" ht="24" customHeight="1" x14ac:dyDescent="0.3"/>
    <row r="38" ht="24" customHeight="1" x14ac:dyDescent="0.3"/>
    <row r="39" ht="24" customHeight="1" x14ac:dyDescent="0.3"/>
    <row r="40" ht="24" customHeight="1" x14ac:dyDescent="0.3"/>
    <row r="41" ht="24" customHeight="1" x14ac:dyDescent="0.3"/>
    <row r="42" ht="24" customHeight="1" x14ac:dyDescent="0.3"/>
  </sheetData>
  <mergeCells count="62">
    <mergeCell ref="CS3:CU4"/>
    <mergeCell ref="DF3:DG4"/>
    <mergeCell ref="DH3:DI4"/>
    <mergeCell ref="A1:AQ1"/>
    <mergeCell ref="AR1:BV1"/>
    <mergeCell ref="BW1:DD1"/>
    <mergeCell ref="DE1:EC1"/>
    <mergeCell ref="A2:A5"/>
    <mergeCell ref="N2:V3"/>
    <mergeCell ref="W2:AQ2"/>
    <mergeCell ref="AR2:AR5"/>
    <mergeCell ref="AS2:BA3"/>
    <mergeCell ref="BB2:BJ3"/>
    <mergeCell ref="DT2:EC2"/>
    <mergeCell ref="W3:AE3"/>
    <mergeCell ref="AF3:AN3"/>
    <mergeCell ref="AO3:AQ4"/>
    <mergeCell ref="BX3:BZ4"/>
    <mergeCell ref="CA3:CC4"/>
    <mergeCell ref="CD3:CF4"/>
    <mergeCell ref="CG3:CI4"/>
    <mergeCell ref="CJ3:CL4"/>
    <mergeCell ref="CM3:CO4"/>
    <mergeCell ref="BK2:BV3"/>
    <mergeCell ref="BW2:BW5"/>
    <mergeCell ref="BX2:CU2"/>
    <mergeCell ref="CV2:DD3"/>
    <mergeCell ref="DE2:DE5"/>
    <mergeCell ref="DF2:DS2"/>
    <mergeCell ref="B4:D4"/>
    <mergeCell ref="E4:G4"/>
    <mergeCell ref="N4:P4"/>
    <mergeCell ref="Q4:S4"/>
    <mergeCell ref="T4:V4"/>
    <mergeCell ref="AV4:AX4"/>
    <mergeCell ref="AY4:BA4"/>
    <mergeCell ref="BB4:BD4"/>
    <mergeCell ref="BE4:BG4"/>
    <mergeCell ref="BH4:BJ4"/>
    <mergeCell ref="BK4:BM4"/>
    <mergeCell ref="Z4:AB4"/>
    <mergeCell ref="AC4:AE4"/>
    <mergeCell ref="AF4:AH4"/>
    <mergeCell ref="AI4:AK4"/>
    <mergeCell ref="AL4:AN4"/>
    <mergeCell ref="AS4:AU4"/>
    <mergeCell ref="W4:Y4"/>
    <mergeCell ref="BN4:BP4"/>
    <mergeCell ref="BQ4:BS4"/>
    <mergeCell ref="BT4:BV4"/>
    <mergeCell ref="CV5:DD5"/>
    <mergeCell ref="DV3:DW4"/>
    <mergeCell ref="DX3:DY4"/>
    <mergeCell ref="DZ3:EA4"/>
    <mergeCell ref="EB3:EC4"/>
    <mergeCell ref="DJ3:DK4"/>
    <mergeCell ref="DL3:DM4"/>
    <mergeCell ref="DN3:DO4"/>
    <mergeCell ref="DP3:DQ4"/>
    <mergeCell ref="DR3:DS4"/>
    <mergeCell ref="DT3:DU4"/>
    <mergeCell ref="CP3:CR4"/>
  </mergeCells>
  <conditionalFormatting sqref="BX7:BY10 CA7:CB10 CD7:CE10 CG7:CH10 CJ7:CK10 CM7:CN10 CP7:CQ10 CS7:CT10 CV7:DD10 AS7:AX10 BB7:BG10 BK7:BP10 DF7:EC10 DO6 DF6:DM6 DT6:EC6 K2:AQ10">
    <cfRule type="cellIs" dxfId="53" priority="58" operator="equal">
      <formula>0</formula>
    </cfRule>
  </conditionalFormatting>
  <conditionalFormatting sqref="T6:V10 AC6:AE10 AL6:AN10 AQ6:AQ10">
    <cfRule type="cellIs" dxfId="52" priority="57" operator="greaterThan">
      <formula>0</formula>
    </cfRule>
  </conditionalFormatting>
  <conditionalFormatting sqref="CR6 CL6 CI6 CF6 CC6 BH6:BJ10 BQ6:BS10 AY6:BA10 BZ6:BZ10">
    <cfRule type="cellIs" dxfId="51" priority="55" operator="greaterThan">
      <formula>0</formula>
    </cfRule>
  </conditionalFormatting>
  <conditionalFormatting sqref="CC7:CC10 CF7:CF10 CI7:CI10 CL7:CL10 CO7:CO10 CR7:CR10">
    <cfRule type="cellIs" dxfId="49" priority="53" operator="greaterThan">
      <formula>0</formula>
    </cfRule>
  </conditionalFormatting>
  <conditionalFormatting sqref="CU1:CU5 CV1:DD10 BW1:CT10">
    <cfRule type="cellIs" dxfId="46" priority="49" operator="equal">
      <formula>0</formula>
    </cfRule>
  </conditionalFormatting>
  <conditionalFormatting sqref="BW7:CT10 AR2:BV10 BX6:CT10 CV6:DD10">
    <cfRule type="cellIs" dxfId="45" priority="47" operator="equal">
      <formula>0</formula>
    </cfRule>
  </conditionalFormatting>
  <conditionalFormatting sqref="CU6:CU10">
    <cfRule type="cellIs" dxfId="43" priority="43" operator="greaterThan">
      <formula>0</formula>
    </cfRule>
    <cfRule type="cellIs" dxfId="42" priority="44" operator="equal">
      <formula>0</formula>
    </cfRule>
  </conditionalFormatting>
  <conditionalFormatting sqref="BV7:BV10">
    <cfRule type="cellIs" dxfId="41" priority="42" operator="greaterThan">
      <formula>0</formula>
    </cfRule>
  </conditionalFormatting>
  <conditionalFormatting sqref="DF5:DG5">
    <cfRule type="cellIs" dxfId="40" priority="41" operator="equal">
      <formula>0</formula>
    </cfRule>
  </conditionalFormatting>
  <conditionalFormatting sqref="DH5:DI5">
    <cfRule type="cellIs" dxfId="39" priority="40" operator="equal">
      <formula>0</formula>
    </cfRule>
  </conditionalFormatting>
  <conditionalFormatting sqref="DJ5:DK5">
    <cfRule type="cellIs" dxfId="38" priority="39" operator="equal">
      <formula>0</formula>
    </cfRule>
  </conditionalFormatting>
  <conditionalFormatting sqref="DL5:DM5">
    <cfRule type="cellIs" dxfId="37" priority="38" operator="equal">
      <formula>0</formula>
    </cfRule>
  </conditionalFormatting>
  <conditionalFormatting sqref="DN5:DO5">
    <cfRule type="cellIs" dxfId="36" priority="37" operator="equal">
      <formula>0</formula>
    </cfRule>
  </conditionalFormatting>
  <conditionalFormatting sqref="DP5:DQ5">
    <cfRule type="cellIs" dxfId="35" priority="36" operator="equal">
      <formula>0</formula>
    </cfRule>
  </conditionalFormatting>
  <conditionalFormatting sqref="DR5:DS5">
    <cfRule type="cellIs" dxfId="34" priority="35" operator="equal">
      <formula>0</formula>
    </cfRule>
  </conditionalFormatting>
  <conditionalFormatting sqref="DT5:DU5">
    <cfRule type="cellIs" dxfId="33" priority="34" operator="equal">
      <formula>0</formula>
    </cfRule>
  </conditionalFormatting>
  <conditionalFormatting sqref="DV5:DW5">
    <cfRule type="cellIs" dxfId="32" priority="33" operator="equal">
      <formula>0</formula>
    </cfRule>
  </conditionalFormatting>
  <conditionalFormatting sqref="DX5:DY5">
    <cfRule type="cellIs" dxfId="31" priority="32" operator="equal">
      <formula>0</formula>
    </cfRule>
  </conditionalFormatting>
  <conditionalFormatting sqref="DZ5:EA5">
    <cfRule type="cellIs" dxfId="30" priority="31" operator="equal">
      <formula>0</formula>
    </cfRule>
  </conditionalFormatting>
  <conditionalFormatting sqref="EB5:EC5">
    <cfRule type="cellIs" dxfId="29" priority="30" operator="equal">
      <formula>0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45" orientation="landscape" r:id="rId1"/>
  <headerFooter alignWithMargins="0">
    <oddFooter>&amp;R&amp;"Arial Cyr,полужирный курсив"&amp;16Таблица № 10   Страница &amp;P из &amp;N</oddFooter>
  </headerFooter>
  <colBreaks count="2" manualBreakCount="2">
    <brk id="43" max="41" man="1"/>
    <brk id="7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01_Аварийность</vt:lpstr>
      <vt:lpstr>02_Адмпрактика</vt:lpstr>
      <vt:lpstr>04_неочевидные</vt:lpstr>
      <vt:lpstr>05_Дети</vt:lpstr>
      <vt:lpstr>08_НДУ</vt:lpstr>
      <vt:lpstr>09_водители</vt:lpstr>
      <vt:lpstr>09_водители 2</vt:lpstr>
      <vt:lpstr>10_пешеходы</vt:lpstr>
      <vt:lpstr>'01_Аварийность'!Область_печати</vt:lpstr>
      <vt:lpstr>'02_Адмпрактика'!Область_печати</vt:lpstr>
      <vt:lpstr>'04_неочевидные'!Область_печати</vt:lpstr>
      <vt:lpstr>'05_Дети'!Область_печати</vt:lpstr>
      <vt:lpstr>'09_водители'!Область_печати</vt:lpstr>
      <vt:lpstr>'09_водители 2'!Область_печати</vt:lpstr>
      <vt:lpstr>'10_пешеходы'!Область_печати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Гагаев Дмитрий</dc:creator>
  <cp:lastModifiedBy>мропрл</cp:lastModifiedBy>
  <dcterms:created xsi:type="dcterms:W3CDTF">2018-01-10T12:01:12Z</dcterms:created>
  <dcterms:modified xsi:type="dcterms:W3CDTF">2018-01-11T05:42:40Z</dcterms:modified>
</cp:coreProperties>
</file>