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780" windowWidth="17496" windowHeight="5532" tabRatio="697" activeTab="1"/>
  </bookViews>
  <sheets>
    <sheet name="Шахматка" sheetId="2" r:id="rId1"/>
    <sheet name="2015" sheetId="1" r:id="rId2"/>
    <sheet name="Переходящий остаток 2014" sheetId="3" r:id="rId3"/>
  </sheets>
  <definedNames>
    <definedName name="_xlnm._FilterDatabase" localSheetId="1" hidden="1">'2015'!$A$8:$N$400</definedName>
    <definedName name="_xlnm.Print_Titles" localSheetId="1">'2015'!$8:$8</definedName>
    <definedName name="_xlnm.Print_Area" localSheetId="1">'2015'!$A$1:$J$400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I293" i="1" l="1"/>
  <c r="I30" i="1" l="1"/>
  <c r="I296" i="1" l="1"/>
  <c r="I206" i="1"/>
  <c r="I129" i="1"/>
  <c r="I398" i="1" l="1"/>
  <c r="I374" i="1"/>
  <c r="I373" i="1"/>
  <c r="H332" i="1"/>
  <c r="F332" i="1"/>
  <c r="I352" i="1"/>
  <c r="I331" i="1"/>
  <c r="H297" i="1"/>
  <c r="H266" i="1"/>
  <c r="I265" i="1"/>
  <c r="H247" i="1"/>
  <c r="F247" i="1"/>
  <c r="I246" i="1"/>
  <c r="H231" i="1"/>
  <c r="F231" i="1"/>
  <c r="H207" i="1"/>
  <c r="F207" i="1"/>
  <c r="I230" i="1"/>
  <c r="H152" i="1" l="1"/>
  <c r="F152" i="1"/>
  <c r="I182" i="1"/>
  <c r="I151" i="1"/>
  <c r="H130" i="1"/>
  <c r="F130" i="1"/>
  <c r="H111" i="1"/>
  <c r="F111" i="1"/>
  <c r="H88" i="1"/>
  <c r="F88" i="1"/>
  <c r="I110" i="1"/>
  <c r="H58" i="1"/>
  <c r="I87" i="1"/>
  <c r="I86" i="1"/>
  <c r="H33" i="1"/>
  <c r="I57" i="1"/>
  <c r="F9" i="1"/>
  <c r="H9" i="1"/>
  <c r="I32" i="1"/>
  <c r="I73" i="1" l="1"/>
  <c r="I34" i="1" l="1"/>
  <c r="I65" i="1" l="1"/>
  <c r="I181" i="1" l="1"/>
  <c r="I180" i="1"/>
  <c r="I109" i="1"/>
  <c r="I56" i="1"/>
  <c r="H183" i="1" l="1"/>
  <c r="H353" i="1"/>
  <c r="H376" i="1"/>
  <c r="I354" i="1" l="1"/>
  <c r="I355" i="1"/>
  <c r="I356" i="1"/>
  <c r="I357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5" i="1"/>
  <c r="I37" i="1"/>
  <c r="I38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9" i="1"/>
  <c r="I63" i="1"/>
  <c r="I64" i="1"/>
  <c r="I66" i="1"/>
  <c r="I67" i="1"/>
  <c r="I69" i="1"/>
  <c r="I70" i="1"/>
  <c r="I74" i="1"/>
  <c r="I75" i="1"/>
  <c r="I76" i="1"/>
  <c r="I78" i="1"/>
  <c r="I79" i="1"/>
  <c r="I80" i="1"/>
  <c r="I81" i="1"/>
  <c r="I82" i="1"/>
  <c r="I83" i="1"/>
  <c r="I84" i="1"/>
  <c r="I85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6" i="1"/>
  <c r="I127" i="1"/>
  <c r="I128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2" i="1"/>
  <c r="I173" i="1"/>
  <c r="I174" i="1"/>
  <c r="I176" i="1"/>
  <c r="I177" i="1"/>
  <c r="I178" i="1"/>
  <c r="I179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9" i="1"/>
  <c r="I200" i="1"/>
  <c r="I201" i="1"/>
  <c r="I202" i="1"/>
  <c r="I203" i="1"/>
  <c r="I204" i="1"/>
  <c r="I205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92" i="1"/>
  <c r="I295" i="1"/>
  <c r="I298" i="1"/>
  <c r="I299" i="1"/>
  <c r="I300" i="1"/>
  <c r="I301" i="1"/>
  <c r="I302" i="1"/>
  <c r="I303" i="1"/>
  <c r="I304" i="1"/>
  <c r="I305" i="1"/>
  <c r="I306" i="1"/>
  <c r="I308" i="1"/>
  <c r="I309" i="1"/>
  <c r="I313" i="1"/>
  <c r="I314" i="1"/>
  <c r="I315" i="1"/>
  <c r="I316" i="1"/>
  <c r="I317" i="1"/>
  <c r="I318" i="1"/>
  <c r="I319" i="1"/>
  <c r="I320" i="1"/>
  <c r="I321" i="1"/>
  <c r="I323" i="1"/>
  <c r="I324" i="1"/>
  <c r="I325" i="1"/>
  <c r="I326" i="1"/>
  <c r="I328" i="1"/>
  <c r="I329" i="1"/>
  <c r="I330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5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9" i="1"/>
  <c r="H400" i="1" l="1"/>
  <c r="I7" i="2" l="1"/>
  <c r="F7" i="2"/>
  <c r="E7" i="2"/>
  <c r="D7" i="2"/>
  <c r="C7" i="2"/>
  <c r="F44" i="1"/>
  <c r="F33" i="1" s="1"/>
  <c r="I17" i="2"/>
  <c r="H17" i="2"/>
  <c r="F17" i="2"/>
  <c r="E17" i="2"/>
  <c r="D17" i="2"/>
  <c r="I13" i="2"/>
  <c r="H13" i="2"/>
  <c r="G13" i="2"/>
  <c r="F13" i="2"/>
  <c r="E13" i="2"/>
  <c r="D13" i="2"/>
  <c r="F198" i="1"/>
  <c r="F183" i="1" s="1"/>
  <c r="I183" i="1" s="1"/>
  <c r="I18" i="2"/>
  <c r="F18" i="2"/>
  <c r="E18" i="2"/>
  <c r="D18" i="2"/>
  <c r="C18" i="2"/>
  <c r="C13" i="2" l="1"/>
  <c r="I198" i="1"/>
  <c r="C17" i="2"/>
  <c r="H7" i="2"/>
  <c r="I44" i="1"/>
  <c r="I322" i="1"/>
  <c r="I20" i="2"/>
  <c r="H20" i="2"/>
  <c r="F20" i="2"/>
  <c r="E20" i="2"/>
  <c r="D20" i="2"/>
  <c r="C20" i="2"/>
  <c r="I8" i="2"/>
  <c r="F8" i="2"/>
  <c r="E8" i="2"/>
  <c r="D8" i="2"/>
  <c r="C8" i="2"/>
  <c r="F62" i="1"/>
  <c r="I62" i="1" l="1"/>
  <c r="G18" i="2"/>
  <c r="I307" i="1"/>
  <c r="I125" i="1"/>
  <c r="I124" i="1"/>
  <c r="F294" i="1"/>
  <c r="I291" i="1"/>
  <c r="I290" i="1"/>
  <c r="I289" i="1"/>
  <c r="I288" i="1"/>
  <c r="I12" i="2"/>
  <c r="H12" i="2"/>
  <c r="F12" i="2"/>
  <c r="E12" i="2"/>
  <c r="D12" i="2"/>
  <c r="I175" i="1"/>
  <c r="I171" i="1"/>
  <c r="I294" i="1" l="1"/>
  <c r="F266" i="1"/>
  <c r="I266" i="1" s="1"/>
  <c r="C12" i="2"/>
  <c r="G12" i="2"/>
  <c r="I170" i="1"/>
  <c r="I152" i="1"/>
  <c r="G17" i="2"/>
  <c r="I39" i="1"/>
  <c r="I77" i="1"/>
  <c r="I72" i="1"/>
  <c r="F71" i="1"/>
  <c r="F58" i="1" s="1"/>
  <c r="I68" i="1"/>
  <c r="I61" i="1"/>
  <c r="I60" i="1"/>
  <c r="G12" i="3"/>
  <c r="H8" i="2" l="1"/>
  <c r="I71" i="1"/>
  <c r="I36" i="1"/>
  <c r="I33" i="1"/>
  <c r="G8" i="2"/>
  <c r="F353" i="1"/>
  <c r="I353" i="1" s="1"/>
  <c r="G20" i="2"/>
  <c r="G7" i="2"/>
  <c r="F312" i="1"/>
  <c r="I312" i="1" s="1"/>
  <c r="F311" i="1"/>
  <c r="I311" i="1" s="1"/>
  <c r="F327" i="1"/>
  <c r="I327" i="1" s="1"/>
  <c r="F310" i="1"/>
  <c r="I21" i="2"/>
  <c r="I19" i="2"/>
  <c r="I16" i="2"/>
  <c r="I15" i="2"/>
  <c r="I14" i="2"/>
  <c r="I11" i="2"/>
  <c r="I10" i="2"/>
  <c r="I9" i="2"/>
  <c r="I6" i="2"/>
  <c r="H6" i="2"/>
  <c r="H21" i="2"/>
  <c r="H19" i="2"/>
  <c r="H16" i="2"/>
  <c r="H15" i="2"/>
  <c r="H14" i="2"/>
  <c r="H11" i="2"/>
  <c r="H10" i="2"/>
  <c r="H9" i="2"/>
  <c r="G21" i="2"/>
  <c r="G19" i="2"/>
  <c r="G16" i="2"/>
  <c r="G15" i="2"/>
  <c r="G14" i="2"/>
  <c r="G11" i="2"/>
  <c r="G10" i="2"/>
  <c r="G9" i="2"/>
  <c r="G6" i="2"/>
  <c r="F21" i="2"/>
  <c r="F19" i="2"/>
  <c r="F16" i="2"/>
  <c r="F15" i="2"/>
  <c r="F14" i="2"/>
  <c r="F11" i="2"/>
  <c r="F10" i="2"/>
  <c r="F9" i="2"/>
  <c r="F6" i="2"/>
  <c r="E21" i="2"/>
  <c r="E19" i="2"/>
  <c r="E16" i="2"/>
  <c r="E15" i="2"/>
  <c r="E14" i="2"/>
  <c r="E11" i="2"/>
  <c r="E10" i="2"/>
  <c r="E9" i="2"/>
  <c r="E6" i="2"/>
  <c r="D19" i="2"/>
  <c r="D16" i="2"/>
  <c r="D15" i="2"/>
  <c r="D14" i="2"/>
  <c r="D11" i="2"/>
  <c r="D10" i="2"/>
  <c r="D9" i="2"/>
  <c r="D6" i="2"/>
  <c r="D21" i="2"/>
  <c r="C21" i="2"/>
  <c r="C19" i="2"/>
  <c r="C16" i="2"/>
  <c r="C15" i="2"/>
  <c r="C14" i="2"/>
  <c r="C11" i="2"/>
  <c r="C10" i="2"/>
  <c r="C9" i="2"/>
  <c r="C6" i="2"/>
  <c r="I310" i="1" l="1"/>
  <c r="F297" i="1"/>
  <c r="I297" i="1" s="1"/>
  <c r="H18" i="2"/>
  <c r="J18" i="2" s="1"/>
  <c r="J6" i="2"/>
  <c r="J9" i="2"/>
  <c r="J17" i="2"/>
  <c r="J13" i="2"/>
  <c r="J21" i="2"/>
  <c r="J8" i="2"/>
  <c r="J20" i="2"/>
  <c r="J7" i="2"/>
  <c r="J11" i="2"/>
  <c r="J15" i="2"/>
  <c r="J19" i="2"/>
  <c r="J12" i="2"/>
  <c r="J16" i="2"/>
  <c r="J10" i="2"/>
  <c r="J14" i="2"/>
  <c r="I22" i="2"/>
  <c r="C22" i="2"/>
  <c r="G22" i="2"/>
  <c r="F22" i="2"/>
  <c r="E22" i="2"/>
  <c r="D22" i="2"/>
  <c r="H22" i="2" l="1"/>
  <c r="J25" i="2" s="1"/>
  <c r="J22" i="2"/>
  <c r="I111" i="1" l="1"/>
  <c r="F376" i="1"/>
  <c r="I376" i="1" s="1"/>
  <c r="I332" i="1"/>
  <c r="I247" i="1"/>
  <c r="I231" i="1"/>
  <c r="I207" i="1"/>
  <c r="I130" i="1"/>
  <c r="I88" i="1"/>
  <c r="F400" i="1" l="1"/>
  <c r="I400" i="1" s="1"/>
  <c r="I58" i="1"/>
  <c r="I9" i="1"/>
</calcChain>
</file>

<file path=xl/comments1.xml><?xml version="1.0" encoding="utf-8"?>
<comments xmlns="http://schemas.openxmlformats.org/spreadsheetml/2006/main">
  <authors>
    <author>mih</author>
  </authors>
  <commentList>
    <comment ref="D6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Частичная замена оконных блоков в подъездах №6 и №3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ограждения детского игрового оборудования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Асфальтировка контейнерной площадки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Генерала Хлебникова, д. 6</t>
        </r>
      </text>
    </comment>
    <comment ref="D12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подъезде № 3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подъездах № 1 и № 2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3-я Полетная, д. 5</t>
        </r>
      </text>
    </comment>
    <comment ref="D12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подходов к подъездам (карманы)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D1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C17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Минская, д. 63б</t>
        </r>
      </text>
    </comment>
    <comment ref="D17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2-го подъезд</t>
        </r>
        <r>
          <rPr>
            <sz val="9"/>
            <color indexed="81"/>
            <rFont val="Tahoma"/>
            <family val="2"/>
            <charset val="204"/>
          </rPr>
          <t xml:space="preserve">а </t>
        </r>
      </text>
    </comment>
    <comment ref="D2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  <comment ref="D21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C24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МБДОУ "Детский сад  № 5", г. Иваново, ул. 5-я Сусанина, д. 3 (РИГД от 26.08.2015  № 952)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пола в музыкальном зале детсада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компьютера, телевизора и фотоаппарата</t>
        </r>
      </text>
    </comment>
    <comment ref="G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D26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детского игрового городка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Обустройство площадки для физкультурно-оздоровительных занятий (замена покрытия хоккейной площадки, замена бортов, замена прострельных зон, установка ворот)</t>
        </r>
      </text>
    </comment>
    <comment ref="C29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Лежневская, д. 122а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Обустройство площадки для физкультурно-оздоровительных занятий (замена покрытия хоккейной площадки, замена бортов, замена прострельных зон, установка ворот)</t>
        </r>
      </text>
    </comment>
    <comment ref="C30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Маяковского, д. 26</t>
        </r>
      </text>
    </comment>
    <comment ref="D30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(машина, карусель, две качели, качалка, две пружинки, горка)</t>
        </r>
      </text>
    </comment>
    <comment ref="D3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с частичным ремонтом подъезда № 3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мебели</t>
        </r>
      </text>
    </comment>
    <comment ref="D3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D3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D3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D3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  <comment ref="D34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  <comment ref="D3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оборудования для детской игровой площадки на территории школы</t>
        </r>
      </text>
    </comment>
    <comment ref="D39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  <comment ref="D39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актового зала </t>
        </r>
      </text>
    </comment>
  </commentList>
</comments>
</file>

<file path=xl/sharedStrings.xml><?xml version="1.0" encoding="utf-8"?>
<sst xmlns="http://schemas.openxmlformats.org/spreadsheetml/2006/main" count="2061" uniqueCount="531">
  <si>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</si>
  <si>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</si>
  <si>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</si>
  <si>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</si>
  <si>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</si>
  <si>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</si>
  <si>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</si>
  <si>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</si>
  <si>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</si>
  <si>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</si>
  <si>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</si>
  <si>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</si>
  <si>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</si>
  <si>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</si>
  <si>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</si>
  <si>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</si>
  <si>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</si>
  <si>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</si>
  <si>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</si>
  <si>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</si>
  <si>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</si>
  <si>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</si>
  <si>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</si>
  <si>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</si>
  <si>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</si>
  <si>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</si>
  <si>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</si>
  <si>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</si>
  <si>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</si>
  <si>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</si>
  <si>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</si>
  <si>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</si>
  <si>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</si>
  <si>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</si>
  <si>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</si>
  <si>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Плотников Н.В.</t>
  </si>
  <si>
    <t>Баранов С.А.</t>
  </si>
  <si>
    <t>1</t>
  </si>
  <si>
    <t>Пер. Торфяной</t>
  </si>
  <si>
    <t>№ избирательного  округа</t>
  </si>
  <si>
    <t xml:space="preserve"> </t>
  </si>
  <si>
    <t>Приобретение оборудования для кухни</t>
  </si>
  <si>
    <t>Приобретение детской мебели</t>
  </si>
  <si>
    <t>Приобретение  мебели и компьютерной техники</t>
  </si>
  <si>
    <t>МБОУО Гимназия № 30, ул. Степанова, д. 9</t>
  </si>
  <si>
    <t>Фокин А.М.</t>
  </si>
  <si>
    <t>В С Е Г О</t>
  </si>
  <si>
    <t>Комитет по физической культуре и спорту</t>
  </si>
  <si>
    <t xml:space="preserve">        Общегородской избирательный округ</t>
  </si>
  <si>
    <t>(тыс. рублей)</t>
  </si>
  <si>
    <t>Установка игровых элементов</t>
  </si>
  <si>
    <t>Обустройство площадки для физкультурно-оздоровительных занятий для населения</t>
  </si>
  <si>
    <t>Бадалов А.Б.</t>
  </si>
  <si>
    <t>Ремонт автомобильной дороги</t>
  </si>
  <si>
    <t>Заказчики</t>
  </si>
  <si>
    <t>Ремонт асфальтового покрытия</t>
  </si>
  <si>
    <t>Ремонтные работы (асфальтовое покрытие на территории сада)</t>
  </si>
  <si>
    <t xml:space="preserve">Ремонтные работы, ремонт асфальтового покрытия  </t>
  </si>
  <si>
    <t>Обустройство спортивной площадки</t>
  </si>
  <si>
    <t>Приобретение мебели в библиотеку</t>
  </si>
  <si>
    <t>Приобретение оргтехники и мебели</t>
  </si>
  <si>
    <t>Ремонтные работы в подъезде № 2</t>
  </si>
  <si>
    <t>Приобретение компьютерной техники</t>
  </si>
  <si>
    <t>Ул. 8 Марта, дома 19 и 21</t>
  </si>
  <si>
    <t>Установка спортивной площадки</t>
  </si>
  <si>
    <t xml:space="preserve">Ремонт 2-го подъезда </t>
  </si>
  <si>
    <t>Приобретение оборудования для пищеблока</t>
  </si>
  <si>
    <t>Приобретение оргтехники</t>
  </si>
  <si>
    <t>Ул. Коллективная, ул. Солнечная</t>
  </si>
  <si>
    <t>Ремонт потолка и замена светильников</t>
  </si>
  <si>
    <t xml:space="preserve">Установка спортивного оборудования </t>
  </si>
  <si>
    <t xml:space="preserve">Приобретение мультимедийного оборудования  </t>
  </si>
  <si>
    <t>Выборочный ремонт фасада дома в пределах выделенного финансирования</t>
  </si>
  <si>
    <t xml:space="preserve">Ремонт подъезда № 4 </t>
  </si>
  <si>
    <t>Выполнение работ по кронированию деревьев</t>
  </si>
  <si>
    <t>Установка спортивного оборудования</t>
  </si>
  <si>
    <t>Ремонт вентиляционных каналов</t>
  </si>
  <si>
    <t>Капитальный ремонт подъездов</t>
  </si>
  <si>
    <t xml:space="preserve">Установка заграждений для газонов - 80 м </t>
  </si>
  <si>
    <t xml:space="preserve">Установка заграждений для газонов - 50 м и скамейки - 2 шт. </t>
  </si>
  <si>
    <t>Дооборудование  детской площадки машиной, каруселью, пружинкой и др.</t>
  </si>
  <si>
    <t>Замена оконных блоков в подъезде № 4</t>
  </si>
  <si>
    <t>Замена оконных блоков в подъезде № 2</t>
  </si>
  <si>
    <t>Замена оконных блоков в подъезде № 8</t>
  </si>
  <si>
    <t>Замена оконных блоков с частичным ремонтом подъезда № 1</t>
  </si>
  <si>
    <t>Установка контейнерной площадки</t>
  </si>
  <si>
    <t>Приобретение современной мебели в группы и методический кабинет</t>
  </si>
  <si>
    <t>Приобретение и установка оконных блоков</t>
  </si>
  <si>
    <t>Приобретение информационного и компьютерного оборудования</t>
  </si>
  <si>
    <t>Укрепление материально-технической базы</t>
  </si>
  <si>
    <t xml:space="preserve">Ремонтные работы, приобретение мебели </t>
  </si>
  <si>
    <t>Асфальтирование придомовой территории</t>
  </si>
  <si>
    <t>Ремонт дорожного покрытия</t>
  </si>
  <si>
    <t>Снос и кронирование деревьев</t>
  </si>
  <si>
    <t>Ул. Красных Зорь, дома 47, 49</t>
  </si>
  <si>
    <t>Установка игровых элементов на детской площадке</t>
  </si>
  <si>
    <t xml:space="preserve">Приобретение мебели </t>
  </si>
  <si>
    <t>Приобретение игрового прогулочного оборудования</t>
  </si>
  <si>
    <t xml:space="preserve">Установка детских игровых элементов </t>
  </si>
  <si>
    <t>Ремонт спортивных сооружений</t>
  </si>
  <si>
    <t>Дооборудование спортивных сооружений</t>
  </si>
  <si>
    <t>Обустройство пешеходной дорожки к межквартальной дороге</t>
  </si>
  <si>
    <t>Приобретение спортивной экипировки учащимся</t>
  </si>
  <si>
    <t>Проезд от ул. Лебедева-Кумача до ул. Парижской Коммуны вдоль территории МБОУ СОШ № 35</t>
  </si>
  <si>
    <t>Ул. Кавалерийская, дома 42, 52, 
пр. Текстильщиков, дома 1, 1-а</t>
  </si>
  <si>
    <t>Кохомское шоссе, дома 22, 22а, 22б</t>
  </si>
  <si>
    <t>Кохомское шоссе, дома 15, 16, 17а</t>
  </si>
  <si>
    <t>Ул. Лётчика Лазарева вдоль дома 6 до домов 4 и 8</t>
  </si>
  <si>
    <t>Ул. Богдана Хмельницкого, дома 73, 75</t>
  </si>
  <si>
    <t>1 - 2 квартал</t>
  </si>
  <si>
    <t>2 квартал</t>
  </si>
  <si>
    <t>1 квартал</t>
  </si>
  <si>
    <t>2 - 3 квартал</t>
  </si>
  <si>
    <t>3 квартал</t>
  </si>
  <si>
    <t>4 квартал</t>
  </si>
  <si>
    <t>Ул. Карьерная, д. 58</t>
  </si>
  <si>
    <t>Ул. Генерала Хлебникова, д. 60</t>
  </si>
  <si>
    <t>Пер. Чапаева, д. 15</t>
  </si>
  <si>
    <t>Ул. Колесанова, д. 9</t>
  </si>
  <si>
    <t>Пер. Коммунальный, д. 15</t>
  </si>
  <si>
    <t>Ул. Кавалерийская, д. 14</t>
  </si>
  <si>
    <t>Ул. Суворова, д. 25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</si>
  <si>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</si>
  <si>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</si>
  <si>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</si>
  <si>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</si>
  <si>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</si>
  <si>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</si>
  <si>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</si>
  <si>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общеразвивающего вида № 107", пер. Запольный, д. 28а</t>
  </si>
  <si>
    <t>МБОУО гимназия № 36, ул. Генерала Хлебникова, д. 32</t>
  </si>
  <si>
    <t>МБОУ СОШ № 50, пр. Строителей,  д. 63</t>
  </si>
  <si>
    <t>МБОУ СОШ № 53, ул. Смирнова,  д. 103</t>
  </si>
  <si>
    <t>МБОУО лицей № 67, ул. Панина,  д. 21</t>
  </si>
  <si>
    <t>Пр. Текстильщиков, д. 7б</t>
  </si>
  <si>
    <t>Кохомское шоссе, д. 2</t>
  </si>
  <si>
    <t>Ул. Шубиных, д. 27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</si>
  <si>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</si>
  <si>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</si>
  <si>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МБОУО гимназия № 3, ул. Любимова, д. 20а</t>
  </si>
  <si>
    <t>МБОУ СОШ № 5, ул. Любимова, д. 16а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</si>
  <si>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</si>
  <si>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</si>
  <si>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</si>
  <si>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</si>
  <si>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</si>
  <si>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</si>
  <si>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</si>
  <si>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</si>
  <si>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МБОУ СОШ № 19, ул. Маршала Василевского, д. 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</si>
  <si>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</si>
  <si>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</si>
  <si>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 ДМШ №5, пр. Строителей, д. 100а</t>
  </si>
  <si>
    <t>Пр. Строителей, д. 90</t>
  </si>
  <si>
    <t>Ул. Генерала Хлебникова, д. 34</t>
  </si>
  <si>
    <t>МБДОУ "Детский сад № 26", ул. Шубиных, д. 8</t>
  </si>
  <si>
    <t>МБОУО  лицей № 67, ул. Панина, д. 21</t>
  </si>
  <si>
    <t>Пр. Текстильщиков, д. 8а</t>
  </si>
  <si>
    <t>МБДОУ "Центр развития ребёнка - детский сад № 169", пр. Строителей, д. 114а</t>
  </si>
  <si>
    <t>МБДОУ "Детский сад № 44", ул. Шубиных, д. 7а</t>
  </si>
  <si>
    <t>Ул. Шубиных, д. 13</t>
  </si>
  <si>
    <t>МБОУ СОШ № 18, ул. Маршала Василевского, д. 6а</t>
  </si>
  <si>
    <t>МБОУ СОШ № 62, ул. 5-я Коляновская, д. 72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</si>
  <si>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</si>
  <si>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</si>
  <si>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</si>
  <si>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</si>
  <si>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</si>
  <si>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</si>
  <si>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Ул. Родниковская, д. 52а</t>
  </si>
  <si>
    <t>Ул. Нижняя, д. 17</t>
  </si>
  <si>
    <t>Ул. Маршала Василевского, д. 18</t>
  </si>
  <si>
    <t>Ул. Маршала Василевского, д.  13</t>
  </si>
  <si>
    <t>Ул. Кудряшова, д. 101</t>
  </si>
  <si>
    <t>Пр. Строителей, д. 34</t>
  </si>
  <si>
    <t>Пр. Строителей, д. 30в</t>
  </si>
  <si>
    <t>Пр. Строителей, д. 111а</t>
  </si>
  <si>
    <t>Ул. Маршала Василевского, д. 14</t>
  </si>
  <si>
    <t>МБДОУ "Детский сад № 147", пр. Строителей, д. 5</t>
  </si>
  <si>
    <t>МБДОУ "Детский сад комбинированного вида № 193", ул. 2-я Полевая, д. 61</t>
  </si>
  <si>
    <t>МБДОУ "Детский сад № 117", ул. Диановых, д. 5</t>
  </si>
  <si>
    <t>МБДОУ "Детский сад № 163", ул. 1-я Полевая, д. 72</t>
  </si>
  <si>
    <t>МБОУ СОШ № 56, ул. Лётчика Лазарева, д. 1/2</t>
  </si>
  <si>
    <t>Ул. Лежневская, д. 211б</t>
  </si>
  <si>
    <t>Ул. Лазарева, д. 8</t>
  </si>
  <si>
    <t>Ул. Кудряшова, д. 102</t>
  </si>
  <si>
    <t>Ул. Лежневская, д. 209</t>
  </si>
  <si>
    <t>МБУК ЦБС детских библиотек г. Иваново, библиотека-филиал № 3, ул. Лежневская, д. 109</t>
  </si>
  <si>
    <t>Ул. Демидова, д. 15</t>
  </si>
  <si>
    <t>Ул. Громобоя, д. 50</t>
  </si>
  <si>
    <t>Пр. Ленина, д. 49,  ул. Дзержинского д. 1, ул. Шестернина, д. 2</t>
  </si>
  <si>
    <t>Ул. Калинина, д. 22/2</t>
  </si>
  <si>
    <t>МБДОУ "Детский сад № 99", ул. Андрианова, д. 23</t>
  </si>
  <si>
    <t>МБОУ ДОД ЦДТ № 4, ул. Семенчикова, д. 14</t>
  </si>
  <si>
    <t>МБОУ общеобразовательный лицей № 22, ул. Академика Мальцева, д. 36</t>
  </si>
  <si>
    <t>МБОУО гимназия № 32, пр. Ленина, д. 53</t>
  </si>
  <si>
    <t>МБДОУ "Детский сад № 113", ул. Семенчикова, д. 23</t>
  </si>
  <si>
    <t>МБДОУ "Детский сад № 74", ул. Дзержинского, д. 14а</t>
  </si>
  <si>
    <t>МАДОУ - Детский сад общеразвивающего вида № 83, ул. Генкиной, д. 37</t>
  </si>
  <si>
    <t>МБОУ СОШ № 58, ул. Дунаева, д. 13</t>
  </si>
  <si>
    <t>МБДОУ "Детский сад № 53", ул. Андрианова, д. 25</t>
  </si>
  <si>
    <t>МБОУ СОШ № 1, ул. 9 Января, д. 39</t>
  </si>
  <si>
    <t>МБОУ "СОШ № 4", ул. Комсомольская, д. 52</t>
  </si>
  <si>
    <t>МБОУ ДОД ДДЮТ, ул. Батурина, д. 12/5</t>
  </si>
  <si>
    <t xml:space="preserve">МБДОУ "Детский сад комбинированного вида № 58", тупик Пограничный, д. 2 </t>
  </si>
  <si>
    <t>Вокзальная площадь, д. 1</t>
  </si>
  <si>
    <t>МБОУ СОШ № 14, ул. Апрельская, д. 3</t>
  </si>
  <si>
    <t>МБОУ СОШ № 15, ул. Минская,  д. 53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</si>
  <si>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</si>
  <si>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</si>
  <si>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</si>
  <si>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</si>
  <si>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</si>
  <si>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</si>
  <si>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</si>
  <si>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</si>
  <si>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</si>
  <si>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</si>
  <si>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</si>
  <si>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</si>
  <si>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компенсирующего вида  № 57",   ул. Войкова, д. 3</t>
  </si>
  <si>
    <t>Ул. Попова, д. 18</t>
  </si>
  <si>
    <t>Ул. Звездная, д. 17,</t>
  </si>
  <si>
    <t>Ул. 2-я Ключевая, д. 7</t>
  </si>
  <si>
    <t>Ул. 7-я Кубанская, д. 18</t>
  </si>
  <si>
    <t>Ул. Авдотьинская, д. 26</t>
  </si>
  <si>
    <t>Ул. Революционная, д. 8</t>
  </si>
  <si>
    <t>Ул. Фролова, д. 6</t>
  </si>
  <si>
    <t>МБОУ СОШ № 11, ул. Фрунзе, д. 15/25</t>
  </si>
  <si>
    <t>МБОУ СОШ № 43, ул. Носова, д. 49</t>
  </si>
  <si>
    <t>МБОУ СОШ № 64, ул. 4-я Деревенская, д. 27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</si>
  <si>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</si>
  <si>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</si>
  <si>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</si>
  <si>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</si>
  <si>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</si>
  <si>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</si>
  <si>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</si>
  <si>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МУК ЦБС г. Иванова, библиотека-филиал № 18, ул. Степана Халтурина, д. 1</t>
  </si>
  <si>
    <t>МБУК ЦБС детских библиотек г. Иванова, библиотека-филиал № 10, ул. Степана Халтурина, д. 19</t>
  </si>
  <si>
    <t>Пер. Межсоюзный, д. 25</t>
  </si>
  <si>
    <t>П/о 14,  д. 200</t>
  </si>
  <si>
    <t>Ул. Музыкальная, д. 2а</t>
  </si>
  <si>
    <t>Ул. Степана Халтурина, д. 6</t>
  </si>
  <si>
    <t>МБДОУ "Детский сад  № 59", ул. Шошина, д. 2а</t>
  </si>
  <si>
    <t>МБДОУ "Детский сад общеразвивающего вида № 32", ул. Победы, д. 61</t>
  </si>
  <si>
    <t>МБДОУ "Детский сад комбинированного вида № 29", ул. Шошина, д. 15а</t>
  </si>
  <si>
    <t>МБДОУ "Детский сад  № 41", ул. Сосновая, д. 16а</t>
  </si>
  <si>
    <t>МБДОУ "Детский сад № 62", пер. Запольный, д. 28</t>
  </si>
  <si>
    <t>МБОУО гимназия № 23, ул. Шошина, д. 15б</t>
  </si>
  <si>
    <t>МАОУ лицей № 21, ул. Арсения, д. 33/16</t>
  </si>
  <si>
    <t>МБУ ДОД ДЮСШ № 10, ул. Шошина, д. 15б</t>
  </si>
  <si>
    <t>Ул. Станиславского, д. 5</t>
  </si>
  <si>
    <t>Ул. Садовая, д. 32</t>
  </si>
  <si>
    <t>Пл. Революции, д. 8</t>
  </si>
  <si>
    <t>Ул. Сарментовой, д. 9</t>
  </si>
  <si>
    <t>Ул. Сакко, д. 3</t>
  </si>
  <si>
    <t>Ул. Сосновая, д. 5</t>
  </si>
  <si>
    <t>Ул. 10 Августа, д. 65</t>
  </si>
  <si>
    <t>МБОУ СОШ № 31, ул. 4-я Сосневская, д. 57/15</t>
  </si>
  <si>
    <t>МБДОУ "Детский сад комбинированного вида  № 6", ул. Окуловой, д. 82</t>
  </si>
  <si>
    <t>МБОУ СОШ № 42, ул. Окуловой, д. 1</t>
  </si>
  <si>
    <t>МБДОУ "Детский сад № 132", ул. Шувандиной, д. 86</t>
  </si>
  <si>
    <t>МБДОУ "Детский сад № 52", ул. Садовского, д. 4</t>
  </si>
  <si>
    <t>МБОУ СОШ № 65, ул. Шувандиной, д. 95</t>
  </si>
  <si>
    <t>МБОУ ДОД ЦВР № 2, ул. Шувандиной, д. 109</t>
  </si>
  <si>
    <t>МБДОУ "Детский сад № 3", ул. Свободы, д. 54</t>
  </si>
  <si>
    <t>МБОУ СОШ № 63, ул. Академическая,  д. 5</t>
  </si>
  <si>
    <t>Территория между ул. Багратиона, д. 8 и ул. Боровая, д. 30</t>
  </si>
  <si>
    <t>МБДОУ "Детский сад № 160", пер. Ульяновский, д. 4</t>
  </si>
  <si>
    <t>МБДОУ "Детский сад № 140", ул. Плесская, д. 6</t>
  </si>
  <si>
    <t>Ул. 8-я Сосневская, д. 129</t>
  </si>
  <si>
    <t>МБДОУ "Детский сад компенсирующего вида № 12", ул. 12-я Санаторная, д. 6а</t>
  </si>
  <si>
    <t>МБДОУ "ЦРР-д/с № 21", 13-й Проезд, д. 16</t>
  </si>
  <si>
    <t>МБДОУ "Детский сад № 60", ул. 1-я Меланжевая, д. 3/4</t>
  </si>
  <si>
    <t>МБДОУ "Детский сад № 71", ул. 1-я Меланжевая, д. 6</t>
  </si>
  <si>
    <t>МБДОУ "Детский сад  № 139", ул. Энтузиастов, д. 4</t>
  </si>
  <si>
    <t>МБДОУ "ЦРР - детский сад № 172", ул. 2-я Лагерная, д. 53а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</si>
  <si>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</si>
  <si>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</si>
  <si>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</si>
  <si>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МБОУ СОШ № 41, ул. Маршала Жаворонкова, д. 5</t>
  </si>
  <si>
    <t>МБОУ СОШ № 49, ул. 1-я Меланжевая, д. 5</t>
  </si>
  <si>
    <t>МБУК ЦБС детских библиотек г. Иванова, библиотека-филиал № 6, ул. Соликамская, д. 26</t>
  </si>
  <si>
    <t>Ул. 5-я Санаторная, д. 29</t>
  </si>
  <si>
    <t>МБОУ СОШ № 2, ул. Куликова, д. 27</t>
  </si>
  <si>
    <t>МБОУО  лицей № 6, ул. Воронина, д. 8</t>
  </si>
  <si>
    <t>МБОУ СОШ № 8, ул. Ташкентская, д. 15</t>
  </si>
  <si>
    <t>МБОУ СОШ № 66, ул. Куликова, д. 19</t>
  </si>
  <si>
    <t>МБУК ЦБС г. Иванова,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</si>
  <si>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</si>
  <si>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</si>
  <si>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</si>
  <si>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</si>
  <si>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</si>
  <si>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</si>
  <si>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</si>
  <si>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</si>
  <si>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</si>
  <si>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</si>
  <si>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</si>
  <si>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</si>
  <si>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Танкиста Александрова, д. 4</t>
  </si>
  <si>
    <t>Ул. Володарского, д. 34</t>
  </si>
  <si>
    <t>Ул. Куликова, д. 18</t>
  </si>
  <si>
    <t>Ул. Ташкентская, д. 65а</t>
  </si>
  <si>
    <t>Ул. Летчика Захарова, д. 13</t>
  </si>
  <si>
    <t>Ул. Ташкентская, д. 75</t>
  </si>
  <si>
    <t>Ул. Ташкентская, д. 79а</t>
  </si>
  <si>
    <t>МБДОУ "Детский сад общеразвивающего вида № 190", ул. 13-я Березниковская, д. 19</t>
  </si>
  <si>
    <t>МБДОУ "Детский сад  № 98", пер. Березниковский, д. 6</t>
  </si>
  <si>
    <t>МБДОУ "Детский сад  № 96", пер. Белинского, д. 9а</t>
  </si>
  <si>
    <t>МБДОУ "Детский сад комбинированного вида № 108", ул. Танкиста Белороссова, д. 26</t>
  </si>
  <si>
    <t>МБДОУ "Детский сад № 63", ул. Юношеская, д. 6</t>
  </si>
  <si>
    <t>МБДОУ "Детский сад общеразвивающего вида № 155", ул. Поэта Лебедева, д. 28</t>
  </si>
  <si>
    <t>МБДОУ "ЦРР - детский сад № 149", ул. Юношеская, д. 8</t>
  </si>
  <si>
    <t>МБДОУ "Детский сад  № 70", ул. Велижская, д. 70а</t>
  </si>
  <si>
    <t>Ул. Ташкентская, д. 14</t>
  </si>
  <si>
    <t>Ул. Ташкентская, д. 18</t>
  </si>
  <si>
    <t>Пер. Силикатный, д. 59</t>
  </si>
  <si>
    <t>Ул. Жугина, д. 12</t>
  </si>
  <si>
    <t>Пер. Силикатный, д. 55</t>
  </si>
  <si>
    <t>Ул. Велижская, д. 57</t>
  </si>
  <si>
    <t>Ул. Велижская, д. 55</t>
  </si>
  <si>
    <t>Пер. Силикатный, д. 53</t>
  </si>
  <si>
    <t>Ул. Багаева, д. 11</t>
  </si>
  <si>
    <t>Пер. Силикатный, д.  57</t>
  </si>
  <si>
    <t>Ул. Володиной, д. 10/2</t>
  </si>
  <si>
    <t>Ул. Некрасова, д. 102а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</si>
  <si>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</si>
  <si>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</si>
  <si>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</si>
  <si>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общеразвивающего вида № 177", ул. 2-я Плеханова, д. 3</t>
  </si>
  <si>
    <t>МБДОУ "Детский сад  № 19", 1-я ул. Мебельщиков, д. 6</t>
  </si>
  <si>
    <t>МБОУ СОШ № 24,  9-я линия, д. 1/26</t>
  </si>
  <si>
    <t>МБУК ЦБС г. Иванова, библиотека-филиал № 13, ул. Мархлевского, д. 34/45</t>
  </si>
  <si>
    <t>МБУК ЦБС детских библиотек г. Иванова, библиотека-филиал № 9, ул. Поселковая, д. 60а</t>
  </si>
  <si>
    <t>Ул. Генерала Хлебникова, д. 56</t>
  </si>
  <si>
    <t>Ул. Огородная, д. 1а</t>
  </si>
  <si>
    <t>Ул. Пролетарская, д. 2</t>
  </si>
  <si>
    <t>Ул. Демьяна Бедного, д. 77а</t>
  </si>
  <si>
    <t>Ул. Генерала Хлебникова, д. 62</t>
  </si>
  <si>
    <t>Ул. Мархлевского, д. 21</t>
  </si>
  <si>
    <t>Пер. 2-й Рабфаковский, д. 4</t>
  </si>
  <si>
    <t>Ул. Сакко (от Преображенского собора до д. 37 по ул. Сакко)</t>
  </si>
  <si>
    <t>Ул. Кузнецова, д. 63</t>
  </si>
  <si>
    <t>Ул. Серафимовича, д. 1</t>
  </si>
  <si>
    <t>Ул. 2-я Нагорная, д. 20</t>
  </si>
  <si>
    <t>Ул. 2-я Талицкая, д. 6</t>
  </si>
  <si>
    <t>Ул. 2-я Ефимовская, д. 2</t>
  </si>
  <si>
    <t>МАДОУ "Центр развития ребёнка - детский сад № 192", ул. Панина, д. 22</t>
  </si>
  <si>
    <t>МБОУО Гимназия № 30, ул. Степанова, д.  9</t>
  </si>
  <si>
    <t>МБДОУ "Детский сад № 19", 1-я ул. Мебельщиков, д. 6</t>
  </si>
  <si>
    <t>МБДОУ "Детский сад комбинированного вида № 194", проезд Шахтинский, д. 81</t>
  </si>
  <si>
    <t>МБДОУ "Детский сад № 66",  ул. Дунаева, д. 44</t>
  </si>
  <si>
    <t>МБОУ образовательный лицей № 22, ул. Академика Мальцева, д. 36</t>
  </si>
  <si>
    <t>Ул. Кавалерийская, д. 8а</t>
  </si>
  <si>
    <t>МБДОУ "Детский сад № 16", ул. Полка "Нормандия-Неман", д. 73а</t>
  </si>
  <si>
    <t>МБОУ СОШ № 37, ул. Полка "Нормандия-Неман", д. 80</t>
  </si>
  <si>
    <t xml:space="preserve">Администрация города </t>
  </si>
  <si>
    <t>МКУ "Молодежный центр" - Романтик, ул. Куконковых, д. 86а</t>
  </si>
  <si>
    <t>МБУК ЦБС детских библиотек  г. Иванова, библиотека-филиал № 4, ул. Ташкентская, д. 95</t>
  </si>
  <si>
    <t>МБУК ЦБС г. Иванова, библиотека-филиал № 26, ул. Победы, д. 24а</t>
  </si>
  <si>
    <t>до 01.11.2015</t>
  </si>
  <si>
    <t xml:space="preserve">Управление образования </t>
  </si>
  <si>
    <t>Обустройство пешеходной дорожки от пр. Строителей д. 30в до ул. Кудряшова д. 121 и ул. Кудряшова д. 111а</t>
  </si>
  <si>
    <t>Пр. Ленина, д. 69</t>
  </si>
  <si>
    <t>Установка ограждения с одной стороны ранее установленного спортивного оборудования</t>
  </si>
  <si>
    <t>Ул. Киевская, д. 12</t>
  </si>
  <si>
    <t>Приобретение проектора, экрана, складных стульев</t>
  </si>
  <si>
    <t>Благоустройство территории, приобретение оборудования</t>
  </si>
  <si>
    <t xml:space="preserve">Установка заграждений для газонов - 40 м </t>
  </si>
  <si>
    <t>Частичный ремонт отмостки дома</t>
  </si>
  <si>
    <t>Ул. Матросова</t>
  </si>
  <si>
    <t>Капитальный ремонт уличного освещения</t>
  </si>
  <si>
    <t xml:space="preserve">Ул. 4-я Районная -  ул. 3-я Ефремковская </t>
  </si>
  <si>
    <t>Ул. Рабфаковская, д. 10/96</t>
  </si>
  <si>
    <t>Ул. Кузнецова, д. 52</t>
  </si>
  <si>
    <t>Ул. 2-я Ефимовская, д. 10</t>
  </si>
  <si>
    <t>Ул. Шевченко, дома 7, 9, 11</t>
  </si>
  <si>
    <t xml:space="preserve">На территории избирательного округа № 15 </t>
  </si>
  <si>
    <t>Ремонтные работы асфальтового покрытия на территории детского сада</t>
  </si>
  <si>
    <t>Ул. Постышева, д. 42</t>
  </si>
  <si>
    <t>Обустройство пешеходной дорожки вдоль детского сада (необходима дорожка с другой стороны, относительно сделанного)</t>
  </si>
  <si>
    <t>МБОУ СОШ № 54, ул. Володиной, д. 9</t>
  </si>
  <si>
    <t>Закупка музыкального оборудования для проведения культурно-массовых мероприятий</t>
  </si>
  <si>
    <t>Ул. Павленко, дома 1, 3, 13, 17</t>
  </si>
  <si>
    <t>МБДОУ ДОД ДЮЦ №1, ул. Благова, д. 40-А</t>
  </si>
  <si>
    <t xml:space="preserve">Проведение культурно-массовых мероприятий для детей </t>
  </si>
  <si>
    <t xml:space="preserve">Ремонт подъезда № 2 с ремонтом козырьков над подъездами 1, 3, 6  </t>
  </si>
  <si>
    <t>Замена оконных блоков с частичным ремонтом подъезда № 3</t>
  </si>
  <si>
    <t xml:space="preserve">Замена оконных блоков, входных дверей, с частичным ремонтом двух подъездов </t>
  </si>
  <si>
    <t>Обустройство сквера отделения адаптивной физической культуры</t>
  </si>
  <si>
    <t>Снос  деревьев в районе дома 5 по ул. Сосновой</t>
  </si>
  <si>
    <t>Установка ограждения детской площадки. Дополнение игровыми элементами детской площадки</t>
  </si>
  <si>
    <t>Избирательный округ № 15 (для ул. Шевченко дома 6, 8, 10, 12, ул. Серафимовича, д. 2)</t>
  </si>
  <si>
    <t>МБДОУ "Детский сад общеразвивающего  вида № 191", ул. Попова, д. 1</t>
  </si>
  <si>
    <t>Объём финансирования работ</t>
  </si>
  <si>
    <t>МКУ "Молодежный центр" - Семья, ул. Кавалерийская, д. 62</t>
  </si>
  <si>
    <t>МБДОУ "Детский сад общеразвивающего  вида №196", ул. 2-я Мстерская, д. 15</t>
  </si>
  <si>
    <t>Ул. Маршала Василевского, д. 11</t>
  </si>
  <si>
    <t>МБОУ СОШ № 39, ул. Парижской Коммуны, д. 44</t>
  </si>
  <si>
    <t>Обустройство пешеходной дорожки от ул. Кудряшова д. 111а. до ул. Маршала Василевского (первый этап)</t>
  </si>
  <si>
    <t>городской Думы</t>
  </si>
  <si>
    <r>
      <t xml:space="preserve">  </t>
    </r>
    <r>
      <rPr>
        <b/>
        <sz val="12"/>
        <rFont val="Arial"/>
        <family val="2"/>
        <charset val="204"/>
      </rPr>
      <t xml:space="preserve"> Сводный перечень мероприятий по выполнению наказов избирателей, принятый к исполнению в 2015 году</t>
    </r>
  </si>
  <si>
    <t>ТОС "Дальний", ул. 2-я Грачевская, около дома 40</t>
  </si>
  <si>
    <t>Ул. Красных Зорь, д. 10</t>
  </si>
  <si>
    <t>Разработка проектно-сметной документации на строительство уличного освещения</t>
  </si>
  <si>
    <t>МБДОУ "Детский сад  № 75", ул. Павленко, д. 28</t>
  </si>
  <si>
    <t>МБДОУ "Детский сад  № 56", ул. Зелёная, д. 22</t>
  </si>
  <si>
    <t>МБОУ СОШ № 28, ул. Нефедова, д. 10</t>
  </si>
  <si>
    <t xml:space="preserve">Установка лавочки у 1-го подъезда дома 17. Установка двух скамеек, цветочницы, урны на территории детского городка у д. 13. Установка игровых элементов (гандбольные ворота) во дворе домов 1 и 3 и двух скамеек </t>
  </si>
  <si>
    <t xml:space="preserve">В течение года </t>
  </si>
  <si>
    <t>МБДОУ "Детский сад комбинированного вида № 181", 3-я ул. Чапаева, д. 88</t>
  </si>
  <si>
    <t>Пер. 5-й Северный, д. 14</t>
  </si>
  <si>
    <t>Ул. 1-я Минеевская, д. 1</t>
  </si>
  <si>
    <t>4-й пер. Спартака, д. 1</t>
  </si>
  <si>
    <t>5 Проезд, д. 19</t>
  </si>
  <si>
    <t>МБДОУ - детский сад  № 77, ул. Велижская, д. 53</t>
  </si>
  <si>
    <t>Установка игровых элементов (песочница, маленькие детские качели, карусель, пружинка, урна, скамейка и др.)</t>
  </si>
  <si>
    <t>МБОУ СОШ № 7, ул. Танкиста Белороссова, д. 15</t>
  </si>
  <si>
    <t>Установка игровых элементов (детские качели, песочница, пружинка, скамейка, урна, цветочница)</t>
  </si>
  <si>
    <t>Установка игровых элементов (детские качели, карусель, две пружинки, урны, скамейки, качалка, д/горка, цветочница)</t>
  </si>
  <si>
    <t>24-я линия (от ул. Поселковой до ул. 1-й Высоковольтная)</t>
  </si>
  <si>
    <t>Ул. Лебедева-Кумача, д. 2</t>
  </si>
  <si>
    <t>Ул. Лебедева-Кумача, д. 14</t>
  </si>
  <si>
    <t>Некоммерческое партнёрство "Спортивный клуб "Энергия", проезд Бакинский, д.55 а</t>
  </si>
  <si>
    <t>к решению Ивановской</t>
  </si>
  <si>
    <t xml:space="preserve">от                 № 
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</si>
  <si>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</si>
  <si>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</si>
  <si>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</si>
  <si>
    <t>Замена оконных блоков и почтовых ящиков в подъезде № 2 (в пределах финансирования)</t>
  </si>
  <si>
    <t>Замена оконных блоков с частичным ремонтом подъезда № 5</t>
  </si>
  <si>
    <t>Ул. Володиной, д. 3</t>
  </si>
  <si>
    <t>Ул. Ташкентская, д.14</t>
  </si>
  <si>
    <t xml:space="preserve">Замена оконных блоков и почтовых ящиков в подъезде № 1 </t>
  </si>
  <si>
    <t>МБДОУ "Детский сад комбинированного
вида № 55", Кохомское шоссе, д. 28</t>
  </si>
  <si>
    <t>Ул. Володиной, д. 3а</t>
  </si>
  <si>
    <t>МБДОУ "Центр развития ребёнка - детский сад  № 179", мкр 30, д. 35</t>
  </si>
  <si>
    <t>Мкр ДСК, д. 3</t>
  </si>
  <si>
    <t>Мкр ДСК, д. 5</t>
  </si>
  <si>
    <t>МОУ СОШ № 61, Мкр 30, д. 17</t>
  </si>
  <si>
    <t>Мкр 30, д. 51</t>
  </si>
  <si>
    <t>Мкр 30, д. 10</t>
  </si>
  <si>
    <t>МБДОУ "Детский сад № 178", Мкр 30 , д. 36</t>
  </si>
  <si>
    <t>МБДОУ "Центр развития ребёнка - детский сад  № 179", Мкр 30, д. 35</t>
  </si>
  <si>
    <t>МБДОУ "Детский сад комбинированного вида № 197", Мкр 30, д. 25</t>
  </si>
  <si>
    <t>Мкр 30, д. 19</t>
  </si>
  <si>
    <t>МБДОУ "Детский сад комбинированного вида №  64", Мкр ТЭЦ-3, д. 17</t>
  </si>
  <si>
    <t>МБОУ СОШ № 9, Мкр ТЭЦ-3, д. 14</t>
  </si>
  <si>
    <t>Мкр ТЭЦ - 3, д. 7а</t>
  </si>
  <si>
    <t>Установка металлического профильного забора от гаражей с левого торца дома 5 мкр ДСК для обеспечения безопасности детей и для ограждения парковки</t>
  </si>
  <si>
    <t xml:space="preserve">Приложение </t>
  </si>
  <si>
    <t>Ул. Шубиных, д. 1</t>
  </si>
  <si>
    <t>Пр. Строителей, д. 112</t>
  </si>
  <si>
    <t>Ул. Демьяна Бедного, д. 117</t>
  </si>
  <si>
    <t>Частичная замена оконных блоков в подъездах</t>
  </si>
  <si>
    <t>Косметический ремонт первого этажа подъезда</t>
  </si>
  <si>
    <t>Устройство линии циркуляции горячего водоснабжения дома (без разработки ПСД)</t>
  </si>
  <si>
    <t xml:space="preserve">РИГД от 25.02.2015  № 833 </t>
  </si>
  <si>
    <t>РИГД от 25.02.2015  № 833 введена</t>
  </si>
  <si>
    <t>Асфальтировка контейнерной площадки и подъезда к ней</t>
  </si>
  <si>
    <t>Ул. Лежневская, д. 161</t>
  </si>
  <si>
    <t>РИГД от 25.03.2015  № 858</t>
  </si>
  <si>
    <t>Ул. 1-я Талицкая, дома 1, 3</t>
  </si>
  <si>
    <t>Ул. Ермака, д. 34</t>
  </si>
  <si>
    <t>Ул. Якова Гарелина, д. 37</t>
  </si>
  <si>
    <t>Ул. Минская, д. 122</t>
  </si>
  <si>
    <t xml:space="preserve">Ремонт 1-го подъезда </t>
  </si>
  <si>
    <t>Замена окон в подъездах в пределах выделенных средств</t>
  </si>
  <si>
    <t>Ремонт подъездов № 1, № 2</t>
  </si>
  <si>
    <t>Ремонт подъездов № 2, № 3</t>
  </si>
  <si>
    <t>Ремонтные работы в подъезде № 3 в пределах финансирования (начиная с 9 этажа)</t>
  </si>
  <si>
    <t>Ремонтные работы в подъездах № 1 и № 2 в пределах финансирования</t>
  </si>
  <si>
    <t>Ул. 3-я Южная от ул. Летчика Лазарева до школы № 56</t>
  </si>
  <si>
    <t>Ремонтные работы по асфальтированию подъезда к школе № 56</t>
  </si>
  <si>
    <t>Ул. Володарского, д. 32</t>
  </si>
  <si>
    <t>Ул. Кузнецова, д. 57</t>
  </si>
  <si>
    <t>РИГД от 29.04.2015  № 871</t>
  </si>
  <si>
    <t>РИГД от 29.04.2015  № 871 введена</t>
  </si>
  <si>
    <t>Приобретение рояля</t>
  </si>
  <si>
    <t>Приобретение и установка теневых навесов</t>
  </si>
  <si>
    <t>РИГД от 27.05.2015  № 901</t>
  </si>
  <si>
    <t>РИГД от 27.05.2015  № 901 введена</t>
  </si>
  <si>
    <r>
      <t xml:space="preserve">РИГД от 25.02.2015  № 833, </t>
    </r>
    <r>
      <rPr>
        <sz val="10"/>
        <color rgb="FFFF0000"/>
        <rFont val="Arial Cyr"/>
        <charset val="204"/>
      </rPr>
      <t xml:space="preserve">от 27.05.2015  № 901 </t>
    </r>
  </si>
  <si>
    <t>Приобретение телевизора, фотоаппарата, компьютера, принтера, жёсткого диска</t>
  </si>
  <si>
    <t>Приобретение мебели для кабинета истории</t>
  </si>
  <si>
    <t>Установка двух диванов садово-парковых</t>
  </si>
  <si>
    <t>Ул. Павленко, д. 3, 5, ул. Благова, д. 23, 25, ул. 3-го Авиаотряда, д.15</t>
  </si>
  <si>
    <t>Приобретение мебели - 70 тыс.рублей, приобретение линолиума - 30 тыс.рублей</t>
  </si>
  <si>
    <t>Приобретение учебников</t>
  </si>
  <si>
    <t xml:space="preserve"> 3 квартал</t>
  </si>
  <si>
    <t>Обустройство площадки для физкультурно-оздоровительных занятий (замена бортов хоккейной площадки,  замена прострельных зон, установка ворот)</t>
  </si>
  <si>
    <t>Обустройство площадки для физкультурно-оздоровительных занятий (покрытие хоккейной площадки песчано-гравийной смесью с утрамбовкой, косметический ремонт раздевалки)</t>
  </si>
  <si>
    <t>РИГД от 01.07.2015  № 923</t>
  </si>
  <si>
    <t>РИГД от 01.07.2015  № 923, введена</t>
  </si>
  <si>
    <r>
      <t xml:space="preserve">РИГД от 29.04.2015  № 871, </t>
    </r>
    <r>
      <rPr>
        <sz val="10"/>
        <color rgb="FF009900"/>
        <rFont val="Arial Cyr"/>
        <charset val="204"/>
      </rPr>
      <t>от 01.07.2015 № 923</t>
    </r>
  </si>
  <si>
    <r>
      <t>РИГД от 25.02.2015  № 833</t>
    </r>
    <r>
      <rPr>
        <sz val="10"/>
        <color rgb="FF009900"/>
        <rFont val="Arial Cyr"/>
        <charset val="204"/>
      </rPr>
      <t xml:space="preserve">, от 01.07.2015 № 923 </t>
    </r>
  </si>
  <si>
    <t xml:space="preserve">РИГД от         2015  № 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</si>
  <si>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</si>
  <si>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</si>
  <si>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</si>
  <si>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Исполнено</t>
  </si>
  <si>
    <t xml:space="preserve">от                                   №      
</t>
  </si>
  <si>
    <t>Установка урн для мусора на спортианой площадке</t>
  </si>
  <si>
    <t>Район дома 30б по проспекту Строителей</t>
  </si>
  <si>
    <t>Выполнение работ по промывке трубопровода ливневой канализации</t>
  </si>
  <si>
    <t>Район дома 11 по улице 2-й Мастеровой</t>
  </si>
  <si>
    <t>Выполнение работ по устройству дренажного колодца и присоединение данного колодца к существующей сети ливневой канализации</t>
  </si>
  <si>
    <t>Благоустройство территории с установкой ограждения по бордюру</t>
  </si>
  <si>
    <t xml:space="preserve">Закупка дверей </t>
  </si>
  <si>
    <t>Ул.Шошина, д. 16</t>
  </si>
  <si>
    <t>МБДОУ "Детский сад  № 5", м. Горино, ул. 5-я Сусанина, д. 3</t>
  </si>
  <si>
    <t>На территории города Иванова</t>
  </si>
  <si>
    <t xml:space="preserve">Снос  и кронирование деревьев </t>
  </si>
  <si>
    <t>Об исполнении сводного плана мероприятий по выполнению наказов избирателей, принятых к исполнению в 2015 году</t>
  </si>
  <si>
    <t xml:space="preserve">Разработка ПСД на замену электропроводки </t>
  </si>
  <si>
    <t>Приобретение оборудования в пищеблок</t>
  </si>
  <si>
    <t xml:space="preserve"> 4 квартал</t>
  </si>
  <si>
    <t>Приобретение оборудования для видеонаблюдения</t>
  </si>
  <si>
    <t xml:space="preserve">Снос   и кронирование деревьев </t>
  </si>
  <si>
    <t>МБОУ "Средняя школа № 29", ул. Сахарова, д.56</t>
  </si>
  <si>
    <t xml:space="preserve">На террритрии города Иванова </t>
  </si>
  <si>
    <t>МБОУ ДОД ДДЮТ, ул. Батурина, д. 12/6</t>
  </si>
  <si>
    <t xml:space="preserve">Управление благоустройства </t>
  </si>
  <si>
    <t>Об исполнении сводного плана мероприятий по выполнению наказов избирателей 2014 года, переходящих для исполнения на 2015 год</t>
  </si>
  <si>
    <t>Ул. Володарского, д. 7</t>
  </si>
  <si>
    <t>Замена оконных блоков в подъезде № 1</t>
  </si>
  <si>
    <t>По просьбе депутата подрядная организация установила  игровое оборудование по адресу: ул. Лежневская,д.36 без согласования с УЖКХ</t>
  </si>
  <si>
    <t>Нарушение условий муниципального контракта подрядной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</si>
</sst>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  <numFmt numFmtId="169" formatCode="#,##0.00000_ ;[Red]\-#,##0.00000\ "/>
    <numFmt numFmtId="170" formatCode="0.00000"/>
    <numFmt numFmtId="171" formatCode="#,##0.000_ ;[Red]\-#,##0.000\ "/>
    <numFmt numFmtId="172" formatCode="0.0%"/>
    <numFmt numFmtId="173" formatCode="#,##0.0000_ ;[Red]\-#,##0.0000\ 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rebuchet MS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7030A0"/>
      <name val="Times New Roman"/>
      <family val="1"/>
      <charset val="204"/>
    </font>
    <font>
      <sz val="10"/>
      <color theme="3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  <font>
      <sz val="10"/>
      <color indexed="9"/>
      <name val="Trebuchet MS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1"/>
      <color rgb="FF0000CC"/>
      <name val="Times New Roman"/>
      <family val="1"/>
      <charset val="204"/>
    </font>
    <font>
      <sz val="10"/>
      <color rgb="FF0000CC"/>
      <name val="Arial Cyr"/>
      <charset val="204"/>
    </font>
    <font>
      <sz val="10"/>
      <color rgb="FF0000CC"/>
      <name val="Times New Roman"/>
      <family val="1"/>
      <charset val="204"/>
    </font>
    <font>
      <sz val="10"/>
      <color rgb="FF008080"/>
      <name val="Arial Cyr"/>
      <charset val="204"/>
    </font>
    <font>
      <sz val="10"/>
      <color rgb="FF008080"/>
      <name val="Times New Roman"/>
      <family val="1"/>
      <charset val="204"/>
    </font>
    <font>
      <sz val="10"/>
      <color theme="9" tint="-0.249977111117893"/>
      <name val="Arial Cyr"/>
      <charset val="204"/>
    </font>
    <font>
      <sz val="10"/>
      <color theme="9" tint="-0.249977111117893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9900"/>
      <name val="Arial Cyr"/>
      <charset val="204"/>
    </font>
    <font>
      <sz val="11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sz val="10"/>
      <color theme="7"/>
      <name val="Arial Cyr"/>
      <charset val="204"/>
    </font>
    <font>
      <sz val="10"/>
      <color rgb="FFFF00FF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3"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0" fillId="0" borderId="0" xfId="0" applyBorder="1"/>
    <xf numFmtId="164" fontId="7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49" fontId="11" fillId="0" borderId="0" xfId="0" applyNumberFormat="1" applyFont="1" applyFill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left" vertical="top" wrapText="1" indent="1"/>
    </xf>
    <xf numFmtId="166" fontId="12" fillId="3" borderId="1" xfId="11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left" wrapText="1" indent="1"/>
    </xf>
    <xf numFmtId="49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0" borderId="1" xfId="5" applyNumberFormat="1" applyFont="1" applyFill="1" applyBorder="1" applyAlignment="1">
      <alignment horizontal="left" vertical="top" wrapText="1" indent="1"/>
    </xf>
    <xf numFmtId="166" fontId="13" fillId="0" borderId="1" xfId="11" applyNumberFormat="1" applyFont="1" applyFill="1" applyBorder="1" applyAlignment="1">
      <alignment horizontal="right" vertical="top"/>
    </xf>
    <xf numFmtId="49" fontId="13" fillId="4" borderId="1" xfId="0" applyNumberFormat="1" applyFont="1" applyFill="1" applyBorder="1" applyAlignment="1">
      <alignment horizontal="left" vertical="top" wrapText="1" indent="1"/>
    </xf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5" applyNumberFormat="1" applyFont="1" applyFill="1" applyBorder="1" applyAlignment="1">
      <alignment horizontal="left" vertical="top" wrapText="1" indent="1"/>
    </xf>
    <xf numFmtId="166" fontId="12" fillId="4" borderId="1" xfId="6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67" fontId="13" fillId="0" borderId="1" xfId="0" applyNumberFormat="1" applyFont="1" applyBorder="1" applyAlignment="1">
      <alignment horizontal="right" vertical="top"/>
    </xf>
    <xf numFmtId="1" fontId="15" fillId="0" borderId="0" xfId="0" applyNumberFormat="1" applyFont="1" applyFill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5" xfId="0" applyNumberFormat="1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5" fillId="0" borderId="0" xfId="0" applyNumberFormat="1" applyFont="1" applyFill="1" applyBorder="1" applyAlignment="1">
      <alignment horizontal="left" vertical="top" wrapText="1" indent="1"/>
    </xf>
    <xf numFmtId="165" fontId="18" fillId="0" borderId="0" xfId="12" applyNumberFormat="1" applyFont="1" applyFill="1" applyBorder="1" applyAlignment="1" applyProtection="1">
      <alignment wrapText="1"/>
    </xf>
    <xf numFmtId="49" fontId="18" fillId="0" borderId="0" xfId="5" applyNumberFormat="1" applyFont="1" applyFill="1" applyBorder="1" applyAlignment="1">
      <alignment horizontal="center" vertical="top" wrapText="1"/>
    </xf>
    <xf numFmtId="164" fontId="16" fillId="0" borderId="0" xfId="6" applyNumberFormat="1" applyFont="1" applyFill="1" applyBorder="1" applyAlignment="1">
      <alignment vertical="top" wrapText="1"/>
    </xf>
    <xf numFmtId="49" fontId="16" fillId="0" borderId="0" xfId="4" applyNumberFormat="1" applyFont="1" applyFill="1" applyBorder="1" applyAlignment="1">
      <alignment horizontal="left" vertical="top" wrapText="1" indent="1"/>
    </xf>
    <xf numFmtId="164" fontId="17" fillId="0" borderId="0" xfId="6" applyNumberFormat="1" applyFont="1" applyFill="1" applyBorder="1" applyAlignment="1">
      <alignment horizontal="right" vertical="top" wrapText="1" indent="1"/>
    </xf>
    <xf numFmtId="49" fontId="17" fillId="0" borderId="0" xfId="0" applyNumberFormat="1" applyFont="1" applyFill="1" applyBorder="1" applyAlignment="1">
      <alignment horizontal="left" vertical="top" wrapText="1" inden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left" vertical="top" wrapText="1" indent="1"/>
    </xf>
    <xf numFmtId="168" fontId="0" fillId="0" borderId="0" xfId="6" applyNumberFormat="1" applyFont="1" applyFill="1"/>
    <xf numFmtId="165" fontId="13" fillId="0" borderId="12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3" fillId="5" borderId="1" xfId="5" applyNumberFormat="1" applyFont="1" applyFill="1" applyBorder="1" applyAlignment="1">
      <alignment horizontal="left" vertical="top" wrapText="1" indent="1"/>
    </xf>
    <xf numFmtId="166" fontId="13" fillId="5" borderId="1" xfId="11" applyNumberFormat="1" applyFont="1" applyFill="1" applyBorder="1" applyAlignment="1">
      <alignment horizontal="right" vertical="top"/>
    </xf>
    <xf numFmtId="49" fontId="22" fillId="0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49" fontId="19" fillId="0" borderId="0" xfId="0" applyNumberFormat="1" applyFont="1" applyFill="1" applyAlignment="1">
      <alignment horizontal="center" vertical="top" wrapText="1"/>
    </xf>
    <xf numFmtId="1" fontId="19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left" vertical="top" wrapText="1" indent="1"/>
    </xf>
    <xf numFmtId="49" fontId="19" fillId="0" borderId="0" xfId="0" applyNumberFormat="1" applyFont="1" applyFill="1" applyAlignment="1">
      <alignment horizontal="left" vertical="top" wrapText="1" indent="1"/>
    </xf>
    <xf numFmtId="164" fontId="19" fillId="0" borderId="0" xfId="6" applyNumberFormat="1" applyFont="1" applyFill="1" applyAlignment="1">
      <alignment vertical="top" wrapText="1"/>
    </xf>
    <xf numFmtId="166" fontId="12" fillId="6" borderId="1" xfId="11" applyNumberFormat="1" applyFont="1" applyFill="1" applyBorder="1" applyAlignment="1">
      <alignment horizontal="right" vertical="top"/>
    </xf>
    <xf numFmtId="49" fontId="13" fillId="0" borderId="0" xfId="4" applyNumberFormat="1" applyFont="1" applyFill="1" applyAlignment="1">
      <alignment horizontal="left" vertical="top" wrapTex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49" fontId="30" fillId="0" borderId="1" xfId="5" applyNumberFormat="1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top" wrapText="1"/>
    </xf>
    <xf numFmtId="0" fontId="32" fillId="0" borderId="1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1" xfId="0" applyFont="1" applyBorder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1" xfId="0" applyFont="1" applyBorder="1"/>
    <xf numFmtId="49" fontId="37" fillId="0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/>
    <xf numFmtId="0" fontId="35" fillId="0" borderId="0" xfId="0" applyFont="1" applyAlignment="1">
      <alignment horizontal="right" vertical="center"/>
    </xf>
    <xf numFmtId="0" fontId="24" fillId="0" borderId="0" xfId="0" applyFont="1"/>
    <xf numFmtId="1" fontId="12" fillId="6" borderId="1" xfId="0" applyNumberFormat="1" applyFont="1" applyFill="1" applyBorder="1" applyAlignment="1">
      <alignment horizontal="center" vertical="top" wrapText="1"/>
    </xf>
    <xf numFmtId="49" fontId="12" fillId="6" borderId="1" xfId="0" applyNumberFormat="1" applyFont="1" applyFill="1" applyBorder="1" applyAlignment="1">
      <alignment horizontal="left" vertical="top" wrapText="1" indent="1"/>
    </xf>
    <xf numFmtId="49" fontId="12" fillId="6" borderId="1" xfId="0" applyNumberFormat="1" applyFont="1" applyFill="1" applyBorder="1" applyAlignment="1">
      <alignment horizontal="center" vertical="top" wrapText="1"/>
    </xf>
    <xf numFmtId="0" fontId="38" fillId="0" borderId="1" xfId="0" applyFont="1" applyBorder="1"/>
    <xf numFmtId="49" fontId="39" fillId="0" borderId="1" xfId="5" applyNumberFormat="1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right" vertical="center"/>
    </xf>
    <xf numFmtId="49" fontId="41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Border="1"/>
    <xf numFmtId="0" fontId="40" fillId="0" borderId="0" xfId="0" applyFont="1" applyAlignment="1">
      <alignment horizontal="right"/>
    </xf>
    <xf numFmtId="49" fontId="41" fillId="0" borderId="1" xfId="5" applyNumberFormat="1" applyFont="1" applyFill="1" applyBorder="1" applyAlignment="1">
      <alignment horizontal="center" vertical="top" wrapText="1"/>
    </xf>
    <xf numFmtId="0" fontId="43" fillId="0" borderId="1" xfId="0" applyFont="1" applyBorder="1"/>
    <xf numFmtId="49" fontId="13" fillId="0" borderId="0" xfId="4" applyNumberFormat="1" applyFont="1" applyFill="1" applyAlignment="1">
      <alignment horizontal="left" vertical="top" wrapText="1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49" fontId="12" fillId="6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center" vertical="top" wrapText="1"/>
    </xf>
    <xf numFmtId="49" fontId="41" fillId="0" borderId="0" xfId="0" applyNumberFormat="1" applyFont="1" applyFill="1" applyBorder="1" applyAlignment="1">
      <alignment horizontal="center" vertical="top" wrapText="1"/>
    </xf>
    <xf numFmtId="49" fontId="13" fillId="0" borderId="0" xfId="5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center" wrapText="1"/>
    </xf>
    <xf numFmtId="170" fontId="12" fillId="3" borderId="1" xfId="0" applyNumberFormat="1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top" wrapText="1"/>
    </xf>
    <xf numFmtId="170" fontId="13" fillId="5" borderId="1" xfId="0" applyNumberFormat="1" applyFont="1" applyFill="1" applyBorder="1" applyAlignment="1">
      <alignment horizontal="center" vertical="center" wrapText="1"/>
    </xf>
    <xf numFmtId="170" fontId="12" fillId="4" borderId="1" xfId="0" applyNumberFormat="1" applyFont="1" applyFill="1" applyBorder="1" applyAlignment="1">
      <alignment horizontal="center" vertical="top" wrapText="1"/>
    </xf>
    <xf numFmtId="49" fontId="12" fillId="3" borderId="8" xfId="0" applyNumberFormat="1" applyFont="1" applyFill="1" applyBorder="1" applyAlignment="1">
      <alignment horizontal="left" wrapText="1" indent="1"/>
    </xf>
    <xf numFmtId="1" fontId="12" fillId="3" borderId="7" xfId="0" applyNumberFormat="1" applyFont="1" applyFill="1" applyBorder="1" applyAlignment="1">
      <alignment horizontal="left" vertical="top" wrapText="1"/>
    </xf>
    <xf numFmtId="166" fontId="12" fillId="6" borderId="8" xfId="11" applyNumberFormat="1" applyFont="1" applyFill="1" applyBorder="1" applyAlignment="1">
      <alignment horizontal="right" vertical="top"/>
    </xf>
    <xf numFmtId="49" fontId="12" fillId="3" borderId="8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14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170" fontId="15" fillId="0" borderId="0" xfId="0" applyNumberFormat="1" applyFont="1" applyAlignment="1">
      <alignment horizontal="center" vertical="center"/>
    </xf>
    <xf numFmtId="166" fontId="15" fillId="0" borderId="0" xfId="0" applyNumberFormat="1" applyFont="1"/>
    <xf numFmtId="168" fontId="13" fillId="0" borderId="1" xfId="11" applyNumberFormat="1" applyFont="1" applyFill="1" applyBorder="1" applyAlignment="1">
      <alignment horizontal="right" vertical="top"/>
    </xf>
    <xf numFmtId="169" fontId="13" fillId="0" borderId="1" xfId="11" applyNumberFormat="1" applyFont="1" applyFill="1" applyBorder="1" applyAlignment="1">
      <alignment horizontal="right" vertical="top"/>
    </xf>
    <xf numFmtId="49" fontId="13" fillId="0" borderId="5" xfId="5" applyNumberFormat="1" applyFont="1" applyFill="1" applyBorder="1" applyAlignment="1">
      <alignment horizontal="center" vertical="top" wrapText="1"/>
    </xf>
    <xf numFmtId="49" fontId="41" fillId="0" borderId="5" xfId="5" applyNumberFormat="1" applyFont="1" applyFill="1" applyBorder="1" applyAlignment="1">
      <alignment horizontal="center" vertical="top" wrapText="1"/>
    </xf>
    <xf numFmtId="49" fontId="13" fillId="0" borderId="15" xfId="5" applyNumberFormat="1" applyFont="1" applyFill="1" applyBorder="1" applyAlignment="1">
      <alignment horizontal="center" vertical="top" wrapText="1"/>
    </xf>
    <xf numFmtId="49" fontId="13" fillId="0" borderId="16" xfId="0" applyNumberFormat="1" applyFont="1" applyFill="1" applyBorder="1" applyAlignment="1">
      <alignment horizontal="center" vertical="top" wrapText="1"/>
    </xf>
    <xf numFmtId="171" fontId="13" fillId="5" borderId="1" xfId="11" applyNumberFormat="1" applyFont="1" applyFill="1" applyBorder="1" applyAlignment="1">
      <alignment horizontal="right" vertical="top"/>
    </xf>
    <xf numFmtId="171" fontId="13" fillId="0" borderId="1" xfId="11" applyNumberFormat="1" applyFont="1" applyFill="1" applyBorder="1" applyAlignment="1">
      <alignment horizontal="right" vertical="top"/>
    </xf>
    <xf numFmtId="170" fontId="13" fillId="5" borderId="1" xfId="0" applyNumberFormat="1" applyFont="1" applyFill="1" applyBorder="1" applyAlignment="1">
      <alignment horizontal="center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9" fontId="13" fillId="5" borderId="1" xfId="11" applyNumberFormat="1" applyFont="1" applyFill="1" applyBorder="1" applyAlignment="1">
      <alignment horizontal="right" vertical="top"/>
    </xf>
    <xf numFmtId="172" fontId="12" fillId="3" borderId="1" xfId="0" applyNumberFormat="1" applyFont="1" applyFill="1" applyBorder="1" applyAlignment="1">
      <alignment horizontal="center" vertical="center" wrapText="1"/>
    </xf>
    <xf numFmtId="172" fontId="13" fillId="5" borderId="1" xfId="0" applyNumberFormat="1" applyFont="1" applyFill="1" applyBorder="1" applyAlignment="1">
      <alignment horizontal="center" vertical="top" wrapText="1"/>
    </xf>
    <xf numFmtId="172" fontId="13" fillId="5" borderId="1" xfId="0" applyNumberFormat="1" applyFont="1" applyFill="1" applyBorder="1" applyAlignment="1">
      <alignment horizontal="center" vertical="center" wrapText="1"/>
    </xf>
    <xf numFmtId="172" fontId="13" fillId="5" borderId="4" xfId="0" applyNumberFormat="1" applyFont="1" applyFill="1" applyBorder="1" applyAlignment="1">
      <alignment horizontal="center" vertical="top" wrapText="1"/>
    </xf>
    <xf numFmtId="172" fontId="13" fillId="5" borderId="4" xfId="0" applyNumberFormat="1" applyFont="1" applyFill="1" applyBorder="1" applyAlignment="1">
      <alignment horizontal="center" vertical="center" wrapText="1"/>
    </xf>
    <xf numFmtId="172" fontId="12" fillId="7" borderId="1" xfId="0" applyNumberFormat="1" applyFont="1" applyFill="1" applyBorder="1" applyAlignment="1">
      <alignment horizontal="center" vertical="top" wrapText="1"/>
    </xf>
    <xf numFmtId="168" fontId="13" fillId="5" borderId="1" xfId="11" applyNumberFormat="1" applyFont="1" applyFill="1" applyBorder="1" applyAlignment="1">
      <alignment horizontal="right" vertical="top"/>
    </xf>
    <xf numFmtId="173" fontId="13" fillId="0" borderId="1" xfId="11" applyNumberFormat="1" applyFont="1" applyFill="1" applyBorder="1" applyAlignment="1">
      <alignment horizontal="right" vertical="top"/>
    </xf>
    <xf numFmtId="2" fontId="13" fillId="0" borderId="1" xfId="0" applyNumberFormat="1" applyFont="1" applyBorder="1" applyAlignment="1">
      <alignment horizontal="right" vertical="top"/>
    </xf>
    <xf numFmtId="49" fontId="37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Border="1"/>
    <xf numFmtId="0" fontId="37" fillId="0" borderId="0" xfId="0" applyFont="1" applyBorder="1"/>
    <xf numFmtId="170" fontId="12" fillId="3" borderId="1" xfId="0" applyNumberFormat="1" applyFont="1" applyFill="1" applyBorder="1" applyAlignment="1">
      <alignment horizontal="center" vertical="top" wrapText="1"/>
    </xf>
    <xf numFmtId="172" fontId="12" fillId="3" borderId="1" xfId="0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49" fontId="13" fillId="0" borderId="0" xfId="4" applyNumberFormat="1" applyFont="1" applyFill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9" fontId="8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3" fillId="0" borderId="0" xfId="4" applyNumberFormat="1" applyFont="1" applyFill="1" applyAlignment="1">
      <alignment horizontal="left" vertical="top" wrapText="1"/>
    </xf>
    <xf numFmtId="1" fontId="13" fillId="4" borderId="4" xfId="0" applyNumberFormat="1" applyFont="1" applyFill="1" applyBorder="1" applyAlignment="1">
      <alignment horizontal="center" vertical="top" wrapText="1"/>
    </xf>
    <xf numFmtId="1" fontId="13" fillId="4" borderId="5" xfId="0" applyNumberFormat="1" applyFont="1" applyFill="1" applyBorder="1" applyAlignment="1">
      <alignment horizontal="center" vertical="top" wrapText="1"/>
    </xf>
    <xf numFmtId="1" fontId="12" fillId="3" borderId="4" xfId="0" applyNumberFormat="1" applyFont="1" applyFill="1" applyBorder="1" applyAlignment="1">
      <alignment horizontal="left" vertical="top" wrapText="1"/>
    </xf>
    <xf numFmtId="1" fontId="12" fillId="3" borderId="11" xfId="0" applyNumberFormat="1" applyFont="1" applyFill="1" applyBorder="1" applyAlignment="1">
      <alignment horizontal="left" vertical="top" wrapText="1"/>
    </xf>
    <xf numFmtId="1" fontId="12" fillId="3" borderId="5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3" borderId="7" xfId="0" applyNumberFormat="1" applyFont="1" applyFill="1" applyBorder="1" applyAlignment="1">
      <alignment horizontal="left" vertical="top" wrapText="1"/>
    </xf>
    <xf numFmtId="1" fontId="12" fillId="3" borderId="13" xfId="0" applyNumberFormat="1" applyFont="1" applyFill="1" applyBorder="1" applyAlignment="1">
      <alignment horizontal="left" vertical="top" wrapText="1"/>
    </xf>
    <xf numFmtId="1" fontId="12" fillId="3" borderId="14" xfId="0" applyNumberFormat="1" applyFont="1" applyFill="1" applyBorder="1" applyAlignment="1">
      <alignment horizontal="left" vertical="top" wrapText="1"/>
    </xf>
    <xf numFmtId="0" fontId="0" fillId="0" borderId="0" xfId="0" applyAlignment="1"/>
  </cellXfs>
  <cellStyles count="13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3 2" xfId="9"/>
    <cellStyle name="Финансовый 3 3" xfId="10"/>
    <cellStyle name="Финансовый 4" xfId="11"/>
    <cellStyle name="Финансовый_Лист1" xfId="12"/>
  </cellStyles>
  <dxfs count="0"/>
  <tableStyles count="0" defaultTableStyle="TableStyleMedium9" defaultPivotStyle="PivotStyleLight16"/>
  <colors>
    <mruColors>
      <color rgb="FFCCCCFF"/>
      <color rgb="FFFF00FF"/>
      <color rgb="FF009900"/>
      <color rgb="FFFF9900"/>
      <color rgb="FFFFFFCC"/>
      <color rgb="FF008080"/>
      <color rgb="FF0000CC"/>
      <color rgb="FF3366CC"/>
      <color rgb="FF33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75" zoomScaleNormal="75" workbookViewId="0">
      <selection activeCell="I7" sqref="C7:I7"/>
    </sheetView>
  </sheetViews>
  <sheetFormatPr defaultRowHeight="13.2" x14ac:dyDescent="0.25"/>
  <cols>
    <col min="1" max="1" width="8" customWidth="1"/>
    <col min="2" max="2" width="27.88671875" customWidth="1"/>
    <col min="3" max="3" width="14.44140625" customWidth="1"/>
    <col min="4" max="4" width="14" customWidth="1"/>
    <col min="5" max="6" width="13.88671875" customWidth="1"/>
    <col min="7" max="7" width="14.33203125" customWidth="1"/>
    <col min="8" max="8" width="14" customWidth="1"/>
    <col min="9" max="9" width="13.88671875" customWidth="1"/>
    <col min="10" max="10" width="17.33203125" customWidth="1"/>
  </cols>
  <sheetData>
    <row r="1" spans="1:21" ht="39" customHeight="1" x14ac:dyDescent="0.25">
      <c r="A1" s="162" t="s">
        <v>404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1" ht="15.6" hidden="1" x14ac:dyDescent="0.3">
      <c r="A2" s="163" t="s">
        <v>29</v>
      </c>
      <c r="B2" s="163"/>
      <c r="C2" s="163"/>
      <c r="D2" s="163"/>
      <c r="E2" s="163"/>
      <c r="F2" s="163"/>
      <c r="G2" s="163"/>
      <c r="H2" s="163"/>
      <c r="I2" s="163"/>
      <c r="J2" s="23"/>
    </row>
    <row r="3" spans="1:21" ht="18" customHeight="1" x14ac:dyDescent="0.25">
      <c r="A3" s="24"/>
      <c r="B3" s="24"/>
      <c r="C3" s="25"/>
      <c r="D3" s="25"/>
      <c r="E3" s="26"/>
      <c r="F3" s="26"/>
      <c r="G3" s="26"/>
      <c r="H3" s="26"/>
      <c r="I3" s="25"/>
      <c r="J3" s="5"/>
    </row>
    <row r="4" spans="1:21" ht="17.25" customHeight="1" x14ac:dyDescent="0.25">
      <c r="A4" s="164" t="s">
        <v>14</v>
      </c>
      <c r="B4" s="166" t="s">
        <v>2</v>
      </c>
      <c r="C4" s="168" t="s">
        <v>54</v>
      </c>
      <c r="D4" s="169"/>
      <c r="E4" s="169"/>
      <c r="F4" s="169"/>
      <c r="G4" s="169"/>
      <c r="H4" s="169"/>
      <c r="I4" s="169"/>
      <c r="J4" s="164" t="s">
        <v>397</v>
      </c>
    </row>
    <row r="5" spans="1:21" ht="56.25" customHeight="1" x14ac:dyDescent="0.25">
      <c r="A5" s="165"/>
      <c r="B5" s="166"/>
      <c r="C5" s="63" t="s">
        <v>47</v>
      </c>
      <c r="D5" s="64" t="s">
        <v>11</v>
      </c>
      <c r="E5" s="63" t="s">
        <v>10</v>
      </c>
      <c r="F5" s="63" t="s">
        <v>12</v>
      </c>
      <c r="G5" s="63" t="s">
        <v>9</v>
      </c>
      <c r="H5" s="63" t="s">
        <v>8</v>
      </c>
      <c r="I5" s="63" t="s">
        <v>0</v>
      </c>
      <c r="J5" s="167"/>
    </row>
    <row r="6" spans="1:21" ht="13.8" x14ac:dyDescent="0.25">
      <c r="A6" s="58">
        <v>1</v>
      </c>
      <c r="B6" s="19" t="s">
        <v>45</v>
      </c>
      <c r="C6" s="20">
        <f>SUMIF('2015'!E10:E31,"Комитет по физической культуре и спорту",'2015'!F10:F31)</f>
        <v>0</v>
      </c>
      <c r="D6" s="20">
        <f>SUMIF('2015'!E10:E31,"Комитет по культуре",'2015'!F10:F31)</f>
        <v>0</v>
      </c>
      <c r="E6" s="20">
        <f>SUMIF('2015'!E10:E31,"Управление благоустройства",'2015'!F10:F31)</f>
        <v>0</v>
      </c>
      <c r="F6" s="20">
        <f>SUMIF('2015'!E10:E31,"Управление капитального строительства",'2015'!F10:F31)</f>
        <v>0</v>
      </c>
      <c r="G6" s="20">
        <f>SUMIF('2015'!E10:E31,"Управление жилищно-коммунального хозяйства",'2015'!F10:F31)</f>
        <v>1094.5</v>
      </c>
      <c r="H6" s="20">
        <f>SUMIF('2015'!E10:E31,"Управление образования ",'2015'!F10:F31)</f>
        <v>1798.56656</v>
      </c>
      <c r="I6" s="20">
        <f>SUMIF('2015'!E10:E31,"Администрация города ",'2015'!F10:F31)</f>
        <v>99.982249999999993</v>
      </c>
      <c r="J6" s="21">
        <f t="shared" ref="J6:J21" si="0">C6+D6+E6+F6+G6+H6+I6</f>
        <v>2993.0488100000002</v>
      </c>
    </row>
    <row r="7" spans="1:21" ht="13.8" x14ac:dyDescent="0.25">
      <c r="A7" s="58" t="s">
        <v>15</v>
      </c>
      <c r="B7" s="19" t="s">
        <v>17</v>
      </c>
      <c r="C7" s="20">
        <f>SUMIF('2015'!E34:E55,"Комитет по физической культуре и спорту",'2015'!F34:F55)</f>
        <v>732.6</v>
      </c>
      <c r="D7" s="20">
        <f>SUMIF('2015'!E34:E55,"Комитет по культуре",'2015'!F34:F55)</f>
        <v>90</v>
      </c>
      <c r="E7" s="20">
        <f>SUMIF('2015'!E34:E55,"Управление благоустройства",'2015'!F34:F55)</f>
        <v>0</v>
      </c>
      <c r="F7" s="20">
        <f>SUMIF('2015'!E34:E55,"Управление капитального строительства",'2015'!F34:F55)</f>
        <v>0</v>
      </c>
      <c r="G7" s="20">
        <f>SUMIF('2015'!E34:E55,"Управление жилищно-коммунального хозяйства",'2015'!F34:F55)</f>
        <v>596.13531999999998</v>
      </c>
      <c r="H7" s="20">
        <f>SUMIF('2015'!E34:E55,"Управление образования ",'2015'!F34:F55)</f>
        <v>1488.1049999999998</v>
      </c>
      <c r="I7" s="20">
        <f>SUMIF('2015'!E34:E55,"Администрация города ",'2015'!F34:F55)</f>
        <v>50</v>
      </c>
      <c r="J7" s="21">
        <f t="shared" si="0"/>
        <v>2956.8403199999998</v>
      </c>
    </row>
    <row r="8" spans="1:21" ht="13.8" x14ac:dyDescent="0.25">
      <c r="A8" s="58">
        <v>3</v>
      </c>
      <c r="B8" s="19" t="s">
        <v>27</v>
      </c>
      <c r="C8" s="20">
        <f>SUMIF('2015'!E59:E85,"Комитет по физической культуре и спорту",'2015'!F59:F85)</f>
        <v>0</v>
      </c>
      <c r="D8" s="20">
        <f>SUMIF('2015'!E59:E85,"Комитет по культуре",'2015'!F59:F85)</f>
        <v>200</v>
      </c>
      <c r="E8" s="20">
        <f>SUMIF('2015'!E59:E85,"Управление благоустройства",'2015'!F59:F85)</f>
        <v>0</v>
      </c>
      <c r="F8" s="20">
        <f>SUMIF('2015'!E59:E85,"Управление капитального строительства",'2015'!F59:F85)</f>
        <v>0</v>
      </c>
      <c r="G8" s="20">
        <f>SUMIF('2015'!E59:E85,"Управление жилищно-коммунального хозяйства",'2015'!F59:F85)</f>
        <v>960.11350999999991</v>
      </c>
      <c r="H8" s="20">
        <f>SUMIF('2015'!E59:E85,"Управление образования ",'2015'!F59:F85)</f>
        <v>1750</v>
      </c>
      <c r="I8" s="20">
        <f>SUMIF('2015'!E59:E85,"Администрация города ",'2015'!F59:F85)</f>
        <v>0</v>
      </c>
      <c r="J8" s="21">
        <f t="shared" si="0"/>
        <v>2910.1135100000001</v>
      </c>
    </row>
    <row r="9" spans="1:21" ht="13.8" x14ac:dyDescent="0.25">
      <c r="A9" s="58">
        <v>4</v>
      </c>
      <c r="B9" s="19" t="s">
        <v>18</v>
      </c>
      <c r="C9" s="20">
        <f>SUMIF('2015'!E89:E108,"Комитет по физической культуре и спорту",'2015'!F89:F108)</f>
        <v>366.85842000000002</v>
      </c>
      <c r="D9" s="20">
        <f>SUMIF('2015'!E89:E108,"Комитет по культуре",'2015'!F89:F108)</f>
        <v>0</v>
      </c>
      <c r="E9" s="20">
        <f>SUMIF('2015'!E89:E108,"Управление благоустройства",'2015'!F89:F108)</f>
        <v>777.84500000000003</v>
      </c>
      <c r="F9" s="20">
        <f>SUMIF('2015'!E89:E108,"Управление капитального строительства",'2015'!F89:F108)</f>
        <v>0</v>
      </c>
      <c r="G9" s="20">
        <f>SUMIF('2015'!E89:E108,"Управление жилищно-коммунального хозяйства",'2015'!F89:F108)</f>
        <v>494.49038999999999</v>
      </c>
      <c r="H9" s="20">
        <f>SUMIF('2015'!E89:E108,"Управление образования ",'2015'!F89:F108)</f>
        <v>1200</v>
      </c>
      <c r="I9" s="20">
        <f>SUMIF('2015'!E89:E108,"Администрация города ",'2015'!F89:F108)</f>
        <v>0</v>
      </c>
      <c r="J9" s="21">
        <f t="shared" si="0"/>
        <v>2839.1938099999998</v>
      </c>
    </row>
    <row r="10" spans="1:21" ht="13.8" x14ac:dyDescent="0.25">
      <c r="A10" s="58">
        <v>5</v>
      </c>
      <c r="B10" s="19" t="s">
        <v>19</v>
      </c>
      <c r="C10" s="57">
        <f>SUMIF('2015'!E112:E128,"Комитет по физической культуре и спорту",'2015'!F112:F128)</f>
        <v>0</v>
      </c>
      <c r="D10" s="20">
        <f>SUMIF('2015'!E112:E128,"Комитет по культуре",'2015'!F112:F128)</f>
        <v>80</v>
      </c>
      <c r="E10" s="20">
        <f>SUMIF('2015'!E112:E128,"Управление благоустройства",'2015'!F112:F128)</f>
        <v>149.99986999999999</v>
      </c>
      <c r="F10" s="20">
        <f>SUMIF('2015'!E112:E128,"Управление капитального строительства",'2015'!F112:F128)</f>
        <v>0</v>
      </c>
      <c r="G10" s="20">
        <f>SUMIF('2015'!E112:E128,"Управление жилищно-коммунального хозяйства",'2015'!F112:F128)</f>
        <v>1233.57942</v>
      </c>
      <c r="H10" s="20">
        <f>SUMIF('2015'!E112:E128,"Управление образования ",'2015'!F112:F128)</f>
        <v>1469.34942</v>
      </c>
      <c r="I10" s="20">
        <f>SUMIF('2015'!E112:E128,"Администрация города ",'2015'!F112:F128)</f>
        <v>0</v>
      </c>
      <c r="J10" s="21">
        <f t="shared" si="0"/>
        <v>2932.9287100000001</v>
      </c>
      <c r="U10" s="18"/>
    </row>
    <row r="11" spans="1:21" ht="13.8" x14ac:dyDescent="0.25">
      <c r="A11" s="58">
        <v>6</v>
      </c>
      <c r="B11" s="19" t="s">
        <v>20</v>
      </c>
      <c r="C11" s="20">
        <f>SUMIF('2015'!E131:E150,"Комитет по физической культуре и спорту",'2015'!F131:F150)</f>
        <v>0</v>
      </c>
      <c r="D11" s="20">
        <f>SUMIF('2015'!E131:E150,"Комитет по культуре",'2015'!F131:F150)</f>
        <v>0</v>
      </c>
      <c r="E11" s="20">
        <f>SUMIF('2015'!E131:E150,"Управление благоустройства",'2015'!F131:F150)</f>
        <v>0</v>
      </c>
      <c r="F11" s="20">
        <f>SUMIF('2015'!E131:E150,"Управление капитального строительства",'2015'!F131:F150)</f>
        <v>0</v>
      </c>
      <c r="G11" s="20">
        <f>SUMIF('2015'!E131:E150,"Управление жилищно-коммунального хозяйства",'2015'!F131:F150)</f>
        <v>845.83249000000001</v>
      </c>
      <c r="H11" s="20">
        <f>SUMIF('2015'!E131:E150,"Управление образования ",'2015'!F131:F150)</f>
        <v>2149.9999900000003</v>
      </c>
      <c r="I11" s="20">
        <f>SUMIF('2015'!E131:E150,"Администрация города ",'2015'!F131:F150)</f>
        <v>0</v>
      </c>
      <c r="J11" s="21">
        <f t="shared" si="0"/>
        <v>2995.83248</v>
      </c>
    </row>
    <row r="12" spans="1:21" ht="13.8" x14ac:dyDescent="0.25">
      <c r="A12" s="58">
        <v>7</v>
      </c>
      <c r="B12" s="19" t="s">
        <v>36</v>
      </c>
      <c r="C12" s="20">
        <f>SUMIF('2015'!E153:E179,"Комитет по физической культуре и спорту",'2015'!F153:F179)</f>
        <v>99.581000000000003</v>
      </c>
      <c r="D12" s="20">
        <f>SUMIF('2015'!E153:E179,"Комитет по культуре",'2015'!F153:F179)</f>
        <v>0</v>
      </c>
      <c r="E12" s="20">
        <f>SUMIF('2015'!E153:E179,"Управление благоустройства",'2015'!F153:F179)</f>
        <v>0</v>
      </c>
      <c r="F12" s="20">
        <f>SUMIF('2015'!E153:E179,"Управление капитального строительства",'2015'!F153:F179)</f>
        <v>0</v>
      </c>
      <c r="G12" s="20">
        <f>SUMIF('2015'!E153:E179,"Управление жилищно-коммунального хозяйства",'2015'!F153:F179)</f>
        <v>875.30000000000007</v>
      </c>
      <c r="H12" s="20">
        <f>SUMIF('2015'!E153:E179,"Управление образования ",'2015'!F153:F179)</f>
        <v>1924</v>
      </c>
      <c r="I12" s="20">
        <f>SUMIF('2015'!E153:E179,"Администрация города ",'2015'!F153:F179)</f>
        <v>0</v>
      </c>
      <c r="J12" s="21">
        <f t="shared" si="0"/>
        <v>2898.8810000000003</v>
      </c>
    </row>
    <row r="13" spans="1:21" ht="13.8" x14ac:dyDescent="0.25">
      <c r="A13" s="58">
        <v>8</v>
      </c>
      <c r="B13" s="19" t="s">
        <v>21</v>
      </c>
      <c r="C13" s="20">
        <f>SUMIF('2015'!E184:E206,"Комитет по физической культуре и спорту",'2015'!F184:F206)</f>
        <v>663</v>
      </c>
      <c r="D13" s="20">
        <f>SUMIF('2015'!E184:E206,"Комитет по культуре",'2015'!F184:F206)</f>
        <v>160</v>
      </c>
      <c r="E13" s="20">
        <f>SUMIF('2015'!E184:E206,"Управление благоустройства",'2015'!F184:F206)</f>
        <v>370</v>
      </c>
      <c r="F13" s="20">
        <f>SUMIF('2015'!E184:E206,"Управление капитального строительства",'2015'!F184:F206)</f>
        <v>0</v>
      </c>
      <c r="G13" s="20">
        <f>SUMIF('2015'!E184:E206,"Управление жилищно-коммунального хозяйства",'2015'!F184:F206)</f>
        <v>746.25</v>
      </c>
      <c r="H13" s="20">
        <f>SUMIF('2015'!E184:E206,"Управление образования ",'2015'!F184:F206)</f>
        <v>1060.75</v>
      </c>
      <c r="I13" s="20">
        <f>SUMIF('2015'!E184:E206,"Администрация города ",'2015'!F184:F206)</f>
        <v>0</v>
      </c>
      <c r="J13" s="21">
        <f t="shared" si="0"/>
        <v>3000</v>
      </c>
    </row>
    <row r="14" spans="1:21" ht="13.8" x14ac:dyDescent="0.25">
      <c r="A14" s="58">
        <v>9</v>
      </c>
      <c r="B14" s="19" t="s">
        <v>22</v>
      </c>
      <c r="C14" s="20">
        <f>SUMIF('2015'!E208:E229,"Комитет по физической культуре и спорту",'2015'!F208:F229)</f>
        <v>350</v>
      </c>
      <c r="D14" s="20">
        <f>SUMIF('2015'!E208:E229,"Комитет по культуре",'2015'!F208:F229)</f>
        <v>100</v>
      </c>
      <c r="E14" s="20">
        <f>SUMIF('2015'!E208:E229,"Управление благоустройства",'2015'!F208:F229)</f>
        <v>100</v>
      </c>
      <c r="F14" s="20">
        <f>SUMIF('2015'!E208:E229,"Управление капитального строительства",'2015'!F208:F229)</f>
        <v>0</v>
      </c>
      <c r="G14" s="20">
        <f>SUMIF('2015'!E208:E229,"Управление жилищно-коммунального хозяйства",'2015'!F208:F229)</f>
        <v>976.75</v>
      </c>
      <c r="H14" s="20">
        <f>SUMIF('2015'!E208:E229,"Управление образования ",'2015'!F208:F229)</f>
        <v>1400</v>
      </c>
      <c r="I14" s="20">
        <f>SUMIF('2015'!E208:E229,"Администрация города ",'2015'!F208:F229)</f>
        <v>0</v>
      </c>
      <c r="J14" s="21">
        <f t="shared" si="0"/>
        <v>2926.75</v>
      </c>
    </row>
    <row r="15" spans="1:21" ht="13.8" x14ac:dyDescent="0.25">
      <c r="A15" s="58">
        <v>10</v>
      </c>
      <c r="B15" s="19" t="s">
        <v>23</v>
      </c>
      <c r="C15" s="20">
        <f>SUMIF('2015'!E232:E245,"Комитет по физической культуре и спорту",'2015'!F232:F245)</f>
        <v>0</v>
      </c>
      <c r="D15" s="20">
        <f>SUMIF('2015'!E232:E245,"Комитет по культуре",'2015'!F232:F245)</f>
        <v>0</v>
      </c>
      <c r="E15" s="20">
        <f>SUMIF('2015'!E232:E245,"Управление благоустройства",'2015'!F232:F245)</f>
        <v>0</v>
      </c>
      <c r="F15" s="20">
        <f>SUMIF('2015'!E232:E245,"Управление капитального строительства",'2015'!F232:F245)</f>
        <v>0</v>
      </c>
      <c r="G15" s="20">
        <f>SUMIF('2015'!E232:E245,"Управление жилищно-коммунального хозяйства",'2015'!F232:F245)</f>
        <v>418.9</v>
      </c>
      <c r="H15" s="20">
        <f>SUMIF('2015'!E232:E245,"Управление образования ",'2015'!F232:F245)</f>
        <v>2579.9748399999999</v>
      </c>
      <c r="I15" s="20">
        <f>SUMIF('2015'!E232:E245,"Администрация города ",'2015'!F232:F245)</f>
        <v>0</v>
      </c>
      <c r="J15" s="21">
        <f t="shared" si="0"/>
        <v>2998.8748399999999</v>
      </c>
    </row>
    <row r="16" spans="1:21" ht="13.8" x14ac:dyDescent="0.25">
      <c r="A16" s="58">
        <v>11</v>
      </c>
      <c r="B16" s="19" t="s">
        <v>52</v>
      </c>
      <c r="C16" s="20">
        <f>SUMIF('2015'!E248:E264,"Комитет по физической культуре и спорту",'2015'!F248:F264)</f>
        <v>285</v>
      </c>
      <c r="D16" s="20">
        <f>SUMIF('2015'!E248:E264,"Комитет по культуре",'2015'!F248:F264)</f>
        <v>100</v>
      </c>
      <c r="E16" s="20">
        <f>SUMIF('2015'!E248:E264,"Управление благоустройства",'2015'!F248:F264)</f>
        <v>0</v>
      </c>
      <c r="F16" s="20">
        <f>SUMIF('2015'!E248:E264,"Управление капитального строительства",'2015'!F248:F264)</f>
        <v>0</v>
      </c>
      <c r="G16" s="20">
        <f>SUMIF('2015'!E248:E264,"Управление жилищно-коммунального хозяйства",'2015'!F248:F264)</f>
        <v>248.75</v>
      </c>
      <c r="H16" s="20">
        <f>SUMIF('2015'!E248:E264,"Управление образования ",'2015'!F248:F264)</f>
        <v>2350</v>
      </c>
      <c r="I16" s="20">
        <f>SUMIF('2015'!E248:E264,"Администрация города ",'2015'!F248:F264)</f>
        <v>0</v>
      </c>
      <c r="J16" s="21">
        <f t="shared" si="0"/>
        <v>2983.75</v>
      </c>
    </row>
    <row r="17" spans="1:10" ht="13.8" x14ac:dyDescent="0.25">
      <c r="A17" s="58">
        <v>12</v>
      </c>
      <c r="B17" s="19" t="s">
        <v>24</v>
      </c>
      <c r="C17" s="20">
        <f>SUMIF('2015'!E267:E295,"Комитет по физической культуре и спорту",'2015'!F267:F295)</f>
        <v>718.86025999999993</v>
      </c>
      <c r="D17" s="20">
        <f>SUMIF('2015'!E267:E295,"Комитет по культуре",'2015'!F267:F295)</f>
        <v>100</v>
      </c>
      <c r="E17" s="20">
        <f>SUMIF('2015'!E267:E295,"Управление благоустройства",'2015'!F267:F295)</f>
        <v>0</v>
      </c>
      <c r="F17" s="20">
        <f>SUMIF('2015'!E267:E295,"Управление капитального строительства",'2015'!F267:F295)</f>
        <v>0</v>
      </c>
      <c r="G17" s="20">
        <f>SUMIF('2015'!E267:E295,"Управление жилищно-коммунального хозяйства",'2015'!F267:F295)</f>
        <v>937.23469</v>
      </c>
      <c r="H17" s="20">
        <f>SUMIF('2015'!E267:E295,"Управление образования ",'2015'!F267:F295)</f>
        <v>1210</v>
      </c>
      <c r="I17" s="20">
        <f>SUMIF('2015'!E267:E295,"Администрация города ",'2015'!F267:F295)</f>
        <v>0</v>
      </c>
      <c r="J17" s="21">
        <f t="shared" si="0"/>
        <v>2966.0949499999997</v>
      </c>
    </row>
    <row r="18" spans="1:10" ht="13.8" x14ac:dyDescent="0.25">
      <c r="A18" s="58">
        <v>13</v>
      </c>
      <c r="B18" s="19" t="s">
        <v>25</v>
      </c>
      <c r="C18" s="20">
        <f>SUMIF('2015'!E298:E330,"Комитет по физической культуре и спорту",'2015'!F298:F330)</f>
        <v>0</v>
      </c>
      <c r="D18" s="20">
        <f>SUMIF('2015'!E298:E330,"Комитет по культуре",'2015'!F298:F330)</f>
        <v>0</v>
      </c>
      <c r="E18" s="20">
        <f>SUMIF('2015'!E298:E330,"Управление благоустройства",'2015'!F298:F330)</f>
        <v>0</v>
      </c>
      <c r="F18" s="20">
        <f>SUMIF('2015'!E298:E330,"Управление капитального строительства",'2015'!F298:F330)</f>
        <v>0</v>
      </c>
      <c r="G18" s="20">
        <f>SUMIF('2015'!E298:E330,"Управление жилищно-коммунального хозяйства",'2015'!F298:F330)</f>
        <v>1420.16644</v>
      </c>
      <c r="H18" s="20">
        <f>SUMIF('2015'!E298:E330,"Управление образования ",'2015'!F298:F330)</f>
        <v>1500</v>
      </c>
      <c r="I18" s="20">
        <f>SUMIF('2015'!E298:E330,"Администрация города ",'2015'!F298:F330)</f>
        <v>0</v>
      </c>
      <c r="J18" s="21">
        <f t="shared" si="0"/>
        <v>2920.16644</v>
      </c>
    </row>
    <row r="19" spans="1:10" ht="13.8" x14ac:dyDescent="0.25">
      <c r="A19" s="58">
        <v>14</v>
      </c>
      <c r="B19" s="19" t="s">
        <v>26</v>
      </c>
      <c r="C19" s="20">
        <f>SUMIF('2015'!E333:E351,"Комитет по физической культуре и спорту",'2015'!F333:F351)</f>
        <v>0</v>
      </c>
      <c r="D19" s="20">
        <f>SUMIF('2015'!E333:E351,"Комитет по культуре",'2015'!F333:F351)</f>
        <v>200</v>
      </c>
      <c r="E19" s="20">
        <f>SUMIF('2015'!E333:E351,"Управление благоустройства",'2015'!F333:F351)</f>
        <v>500</v>
      </c>
      <c r="F19" s="20">
        <f>SUMIF('2015'!E333:E351,"Управление капитального строительства",'2015'!F333:F351)</f>
        <v>0</v>
      </c>
      <c r="G19" s="20">
        <f>SUMIF('2015'!E333:E351,"Управление жилищно-коммунального хозяйства",'2015'!F333:F351)</f>
        <v>724.70859999999993</v>
      </c>
      <c r="H19" s="20">
        <f>SUMIF('2015'!E333:E351,"Управление образования ",'2015'!F333:F351)</f>
        <v>1550</v>
      </c>
      <c r="I19" s="20">
        <f>SUMIF('2015'!E333:E351,"Администрация города ",'2015'!F333:F351)</f>
        <v>0</v>
      </c>
      <c r="J19" s="21">
        <f t="shared" si="0"/>
        <v>2974.7085999999999</v>
      </c>
    </row>
    <row r="20" spans="1:10" ht="13.8" x14ac:dyDescent="0.25">
      <c r="A20" s="58">
        <v>15</v>
      </c>
      <c r="B20" s="19" t="s">
        <v>28</v>
      </c>
      <c r="C20" s="20">
        <f>SUMIF('2015'!E354:E375,"Комитет по физической культуре и спорту",'2015'!F354:F375)</f>
        <v>0</v>
      </c>
      <c r="D20" s="20">
        <f>SUMIF('2015'!E354:E375,"Комитет по культуре",'2015'!F354:F375)</f>
        <v>0</v>
      </c>
      <c r="E20" s="20">
        <f>SUMIF('2015'!E354:E375,"Управление благоустройства",'2015'!F354:F375)</f>
        <v>679.6</v>
      </c>
      <c r="F20" s="20">
        <f>SUMIF('2015'!E354:E375,"Управление капитального строительства",'2015'!F354:F375)</f>
        <v>100</v>
      </c>
      <c r="G20" s="20">
        <f>SUMIF('2015'!E354:E375,"Управление жилищно-коммунального хозяйства",'2015'!F354:F375)</f>
        <v>2140.3999999999996</v>
      </c>
      <c r="H20" s="20">
        <f>SUMIF('2015'!E354:E375,"Управление образования ",'2015'!F354:F375)</f>
        <v>80</v>
      </c>
      <c r="I20" s="20">
        <f>SUMIF('2015'!E354:E375,"Администрация города ",'2015'!F354:F375)</f>
        <v>0</v>
      </c>
      <c r="J20" s="21">
        <f t="shared" si="0"/>
        <v>2999.9999999999995</v>
      </c>
    </row>
    <row r="21" spans="1:10" ht="18" customHeight="1" x14ac:dyDescent="0.25">
      <c r="A21" s="160" t="s">
        <v>30</v>
      </c>
      <c r="B21" s="161"/>
      <c r="C21" s="20">
        <f>SUMIF('2015'!E377:E399,"Комитет по физической культуре и спорту",'2015'!F377:F399)</f>
        <v>50</v>
      </c>
      <c r="D21" s="20">
        <f>SUMIF('2015'!E377:E399,"Комитет по культуре",'2015'!F377:F399)</f>
        <v>0</v>
      </c>
      <c r="E21" s="20">
        <f>SUMIF('2015'!E377:E399,"Управление благоустройства",'2015'!F377:F399)</f>
        <v>200</v>
      </c>
      <c r="F21" s="20">
        <f>SUMIF('2015'!E377:E399,"Управление капитального строительства",'2015'!F377:F399)</f>
        <v>0</v>
      </c>
      <c r="G21" s="20">
        <f>SUMIF('2015'!E377:E399,"Управление жилищно-коммунального хозяйства",'2015'!F377:F399)</f>
        <v>149.25</v>
      </c>
      <c r="H21" s="20">
        <f>SUMIF('2015'!E377:E399,"Управление образования ",'2015'!F377:F399)</f>
        <v>2600</v>
      </c>
      <c r="I21" s="20">
        <f>SUMIF('2015'!E377:E399,"Администрация города ",'2015'!F377:F399)</f>
        <v>0</v>
      </c>
      <c r="J21" s="21">
        <f t="shared" si="0"/>
        <v>2999.25</v>
      </c>
    </row>
    <row r="22" spans="1:10" ht="13.8" x14ac:dyDescent="0.25">
      <c r="A22" s="158" t="s">
        <v>13</v>
      </c>
      <c r="B22" s="159"/>
      <c r="C22" s="22">
        <f>SUM(C6:C21)</f>
        <v>3265.89968</v>
      </c>
      <c r="D22" s="22">
        <f t="shared" ref="D22:I22" si="1">SUM(D6:D21)</f>
        <v>1030</v>
      </c>
      <c r="E22" s="22">
        <f t="shared" si="1"/>
        <v>2777.4448699999998</v>
      </c>
      <c r="F22" s="22">
        <f t="shared" si="1"/>
        <v>100</v>
      </c>
      <c r="G22" s="22">
        <f t="shared" si="1"/>
        <v>13862.360859999997</v>
      </c>
      <c r="H22" s="22">
        <f t="shared" si="1"/>
        <v>26110.74581</v>
      </c>
      <c r="I22" s="22">
        <f t="shared" si="1"/>
        <v>149.98224999999999</v>
      </c>
      <c r="J22" s="21">
        <f>SUM(J6:J21)</f>
        <v>47296.433470000004</v>
      </c>
    </row>
    <row r="23" spans="1:10" ht="14.4" x14ac:dyDescent="0.25">
      <c r="D23" s="3"/>
      <c r="E23" s="1"/>
      <c r="F23" s="1"/>
      <c r="G23" s="1"/>
      <c r="H23" s="1"/>
      <c r="I23" s="1"/>
      <c r="J23" s="1"/>
    </row>
    <row r="24" spans="1:10" x14ac:dyDescent="0.25">
      <c r="E24" s="1"/>
      <c r="F24" s="1"/>
      <c r="G24" s="1"/>
      <c r="H24" s="1"/>
      <c r="I24" s="1"/>
      <c r="J24" s="1"/>
    </row>
    <row r="25" spans="1:10" ht="14.4" x14ac:dyDescent="0.25">
      <c r="E25" s="1"/>
      <c r="F25" s="1"/>
      <c r="G25" s="1"/>
      <c r="H25" s="1"/>
      <c r="I25" s="1" t="s">
        <v>16</v>
      </c>
      <c r="J25" s="3">
        <f>C22+D22+E22+G22+H22+I22+F22-48000</f>
        <v>-703.5665300000037</v>
      </c>
    </row>
    <row r="26" spans="1:10" x14ac:dyDescent="0.25">
      <c r="A26" s="2"/>
      <c r="B26" s="2"/>
      <c r="C26" s="2"/>
      <c r="E26" s="2"/>
      <c r="F26" s="2"/>
      <c r="G26" s="4"/>
      <c r="H26" s="4"/>
      <c r="I26" s="4"/>
      <c r="J26" s="4"/>
    </row>
    <row r="27" spans="1:10" x14ac:dyDescent="0.25">
      <c r="D27" s="2"/>
      <c r="G27" s="1"/>
      <c r="H27" s="1"/>
      <c r="I27" s="1"/>
      <c r="J27" s="1"/>
    </row>
    <row r="28" spans="1:10" x14ac:dyDescent="0.25">
      <c r="G28" s="1"/>
      <c r="H28" s="1"/>
      <c r="I28" s="1"/>
      <c r="J28" s="1"/>
    </row>
    <row r="29" spans="1:10" x14ac:dyDescent="0.25">
      <c r="G29" s="1"/>
      <c r="H29" s="1"/>
      <c r="I29" s="1"/>
      <c r="J29" s="56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mergeCells count="8">
    <mergeCell ref="A22:B22"/>
    <mergeCell ref="A21:B21"/>
    <mergeCell ref="A1:J1"/>
    <mergeCell ref="A2:I2"/>
    <mergeCell ref="A4:A5"/>
    <mergeCell ref="B4:B5"/>
    <mergeCell ref="J4:J5"/>
    <mergeCell ref="C4:I4"/>
  </mergeCells>
  <phoneticPr fontId="6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P419"/>
  <sheetViews>
    <sheetView tabSelected="1" view="pageBreakPreview" topLeftCell="A19" zoomScale="57" zoomScaleNormal="61" zoomScaleSheetLayoutView="57" workbookViewId="0">
      <selection activeCell="D41" sqref="D41"/>
    </sheetView>
  </sheetViews>
  <sheetFormatPr defaultColWidth="9.109375" defaultRowHeight="13.2" outlineLevelRow="1" x14ac:dyDescent="0.25"/>
  <cols>
    <col min="1" max="1" width="15.44140625" style="25" customWidth="1"/>
    <col min="2" max="2" width="6" style="25" customWidth="1"/>
    <col min="3" max="3" width="44.88671875" style="25" customWidth="1"/>
    <col min="4" max="4" width="39.5546875" style="25" customWidth="1"/>
    <col min="5" max="5" width="29.33203125" style="25" customWidth="1"/>
    <col min="6" max="6" width="15.6640625" style="25" customWidth="1"/>
    <col min="7" max="7" width="15.6640625" style="43" customWidth="1"/>
    <col min="8" max="8" width="13.5546875" style="43" customWidth="1"/>
    <col min="9" max="9" width="12.33203125" style="43" customWidth="1"/>
    <col min="10" max="10" width="17.88671875" style="43" customWidth="1"/>
    <col min="11" max="12" width="16.44140625" style="43" customWidth="1"/>
    <col min="13" max="16384" width="9.109375" style="25"/>
  </cols>
  <sheetData>
    <row r="1" spans="1:16" ht="17.25" customHeight="1" x14ac:dyDescent="0.25">
      <c r="A1"/>
      <c r="B1" s="68"/>
      <c r="C1"/>
      <c r="D1"/>
      <c r="E1"/>
      <c r="F1" s="170"/>
      <c r="G1" s="170"/>
      <c r="H1" s="107"/>
      <c r="I1" s="170" t="s">
        <v>453</v>
      </c>
      <c r="J1" s="170"/>
      <c r="K1" s="107"/>
      <c r="L1" s="107"/>
      <c r="M1" s="79">
        <v>1</v>
      </c>
      <c r="N1" s="80" t="s">
        <v>460</v>
      </c>
      <c r="O1" s="80"/>
      <c r="P1" s="71"/>
    </row>
    <row r="2" spans="1:16" ht="15" customHeight="1" x14ac:dyDescent="0.25">
      <c r="A2"/>
      <c r="B2" s="68"/>
      <c r="C2"/>
      <c r="D2"/>
      <c r="E2"/>
      <c r="F2" s="170"/>
      <c r="G2" s="170"/>
      <c r="H2" s="107"/>
      <c r="I2" s="170" t="s">
        <v>427</v>
      </c>
      <c r="J2" s="170"/>
      <c r="K2" s="107"/>
      <c r="L2" s="107"/>
      <c r="M2" s="84">
        <v>2</v>
      </c>
      <c r="N2" s="85" t="s">
        <v>464</v>
      </c>
      <c r="O2" s="85"/>
      <c r="P2" s="85"/>
    </row>
    <row r="3" spans="1:16" ht="13.8" x14ac:dyDescent="0.25">
      <c r="A3"/>
      <c r="B3" s="68"/>
      <c r="C3"/>
      <c r="D3"/>
      <c r="E3"/>
      <c r="F3" s="170"/>
      <c r="G3" s="170"/>
      <c r="H3" s="107"/>
      <c r="I3" s="170" t="s">
        <v>403</v>
      </c>
      <c r="J3" s="170"/>
      <c r="K3" s="107"/>
      <c r="L3" s="107"/>
      <c r="M3" s="87">
        <v>3</v>
      </c>
      <c r="N3" s="88" t="s">
        <v>479</v>
      </c>
      <c r="O3" s="88"/>
      <c r="P3" s="88"/>
    </row>
    <row r="4" spans="1:16" ht="15" customHeight="1" x14ac:dyDescent="0.25">
      <c r="A4"/>
      <c r="B4" s="68"/>
      <c r="C4"/>
      <c r="D4"/>
      <c r="E4"/>
      <c r="F4" s="170"/>
      <c r="G4" s="170"/>
      <c r="H4" s="107"/>
      <c r="I4" s="170" t="s">
        <v>428</v>
      </c>
      <c r="J4" s="170"/>
      <c r="K4" s="107"/>
      <c r="L4" s="107"/>
      <c r="M4" s="70">
        <v>4</v>
      </c>
      <c r="N4" s="93" t="s">
        <v>483</v>
      </c>
      <c r="O4" s="93"/>
      <c r="P4" s="93"/>
    </row>
    <row r="5" spans="1:16" x14ac:dyDescent="0.25">
      <c r="A5"/>
      <c r="B5" s="68"/>
      <c r="C5"/>
      <c r="D5"/>
      <c r="E5"/>
      <c r="F5"/>
      <c r="G5" s="69"/>
      <c r="H5" s="69"/>
      <c r="I5" s="69"/>
      <c r="J5" s="69"/>
      <c r="K5" s="69"/>
      <c r="L5" s="69"/>
      <c r="M5" s="99">
        <v>5</v>
      </c>
      <c r="N5" s="100" t="s">
        <v>495</v>
      </c>
      <c r="O5" s="100"/>
      <c r="P5" s="100"/>
    </row>
    <row r="6" spans="1:16" ht="17.399999999999999" x14ac:dyDescent="0.3">
      <c r="A6" s="176" t="s">
        <v>516</v>
      </c>
      <c r="B6" s="176"/>
      <c r="C6" s="176"/>
      <c r="D6" s="176"/>
      <c r="E6" s="176"/>
      <c r="F6" s="176"/>
      <c r="G6" s="176"/>
      <c r="H6" s="177"/>
      <c r="I6" s="177"/>
      <c r="J6" s="177"/>
      <c r="K6" s="108"/>
      <c r="L6" s="108"/>
      <c r="M6" s="109">
        <v>5</v>
      </c>
      <c r="N6" s="111" t="s">
        <v>499</v>
      </c>
      <c r="O6" s="110"/>
      <c r="P6" s="110"/>
    </row>
    <row r="7" spans="1:16" ht="15.6" x14ac:dyDescent="0.25">
      <c r="A7" s="39"/>
      <c r="B7" s="29"/>
      <c r="C7" s="37"/>
      <c r="D7" s="37"/>
      <c r="E7" s="37"/>
      <c r="F7" s="40"/>
      <c r="G7" s="41"/>
      <c r="H7" s="41"/>
      <c r="I7" s="41"/>
      <c r="J7" s="41" t="s">
        <v>49</v>
      </c>
      <c r="K7" s="41"/>
      <c r="L7" s="41"/>
    </row>
    <row r="8" spans="1:16" s="27" customFormat="1" ht="57.6" x14ac:dyDescent="0.25">
      <c r="A8" s="53" t="s">
        <v>39</v>
      </c>
      <c r="B8" s="52" t="s">
        <v>1</v>
      </c>
      <c r="C8" s="52" t="s">
        <v>3</v>
      </c>
      <c r="D8" s="52" t="s">
        <v>4</v>
      </c>
      <c r="E8" s="52" t="s">
        <v>5</v>
      </c>
      <c r="F8" s="52" t="s">
        <v>397</v>
      </c>
      <c r="G8" s="53" t="s">
        <v>6</v>
      </c>
      <c r="H8" s="53" t="s">
        <v>500</v>
      </c>
      <c r="I8" s="53" t="s">
        <v>501</v>
      </c>
      <c r="J8" s="53" t="s">
        <v>502</v>
      </c>
      <c r="K8" s="53"/>
      <c r="L8" s="53"/>
    </row>
    <row r="9" spans="1:16" s="27" customFormat="1" ht="15.75" customHeight="1" x14ac:dyDescent="0.25">
      <c r="A9" s="30">
        <v>1</v>
      </c>
      <c r="B9" s="30"/>
      <c r="C9" s="6"/>
      <c r="D9" s="6" t="s">
        <v>7</v>
      </c>
      <c r="E9" s="6"/>
      <c r="F9" s="7">
        <f>SUM(F10:F32)</f>
        <v>3000.0000000000005</v>
      </c>
      <c r="G9" s="36"/>
      <c r="H9" s="118">
        <f>SUM(H10:H32)</f>
        <v>3000.0000000000005</v>
      </c>
      <c r="I9" s="142">
        <f>H9/F9</f>
        <v>1</v>
      </c>
      <c r="J9" s="36"/>
      <c r="K9" s="36"/>
      <c r="L9" s="36"/>
    </row>
    <row r="10" spans="1:16" s="27" customFormat="1" ht="45" customHeight="1" outlineLevel="1" x14ac:dyDescent="0.25">
      <c r="A10" s="54">
        <v>1</v>
      </c>
      <c r="B10" s="31">
        <v>1</v>
      </c>
      <c r="C10" s="10" t="s">
        <v>115</v>
      </c>
      <c r="D10" s="11" t="s">
        <v>50</v>
      </c>
      <c r="E10" s="12" t="s">
        <v>9</v>
      </c>
      <c r="F10" s="13">
        <v>199</v>
      </c>
      <c r="G10" s="59" t="s">
        <v>363</v>
      </c>
      <c r="H10" s="119">
        <v>199</v>
      </c>
      <c r="I10" s="143">
        <f t="shared" ref="I10:I76" si="0">H10/F10</f>
        <v>1</v>
      </c>
      <c r="J10" s="59" t="s">
        <v>503</v>
      </c>
      <c r="K10" s="59"/>
      <c r="L10" s="59"/>
    </row>
    <row r="11" spans="1:16" s="27" customFormat="1" ht="40.200000000000003" customHeight="1" outlineLevel="1" x14ac:dyDescent="0.25">
      <c r="A11" s="54">
        <v>1</v>
      </c>
      <c r="B11" s="31">
        <v>2</v>
      </c>
      <c r="C11" s="10" t="s">
        <v>116</v>
      </c>
      <c r="D11" s="11" t="s">
        <v>50</v>
      </c>
      <c r="E11" s="12" t="s">
        <v>9</v>
      </c>
      <c r="F11" s="13">
        <v>199</v>
      </c>
      <c r="G11" s="59" t="s">
        <v>363</v>
      </c>
      <c r="H11" s="119">
        <v>199</v>
      </c>
      <c r="I11" s="143">
        <f t="shared" si="0"/>
        <v>1</v>
      </c>
      <c r="J11" s="59" t="s">
        <v>503</v>
      </c>
      <c r="K11" s="59"/>
      <c r="L11" s="59"/>
    </row>
    <row r="12" spans="1:16" s="27" customFormat="1" ht="40.200000000000003" customHeight="1" outlineLevel="1" x14ac:dyDescent="0.25">
      <c r="A12" s="54">
        <v>1</v>
      </c>
      <c r="B12" s="31">
        <v>3</v>
      </c>
      <c r="C12" s="10" t="s">
        <v>117</v>
      </c>
      <c r="D12" s="11" t="s">
        <v>50</v>
      </c>
      <c r="E12" s="12" t="s">
        <v>9</v>
      </c>
      <c r="F12" s="131">
        <v>149.25</v>
      </c>
      <c r="G12" s="59" t="s">
        <v>363</v>
      </c>
      <c r="H12" s="119">
        <v>149.25</v>
      </c>
      <c r="I12" s="143">
        <f t="shared" si="0"/>
        <v>1</v>
      </c>
      <c r="J12" s="59" t="s">
        <v>503</v>
      </c>
      <c r="K12" s="59"/>
      <c r="L12" s="59"/>
    </row>
    <row r="13" spans="1:16" s="27" customFormat="1" ht="40.200000000000003" customHeight="1" outlineLevel="1" x14ac:dyDescent="0.25">
      <c r="A13" s="54">
        <v>1</v>
      </c>
      <c r="B13" s="31">
        <v>4</v>
      </c>
      <c r="C13" s="10" t="s">
        <v>118</v>
      </c>
      <c r="D13" s="11" t="s">
        <v>50</v>
      </c>
      <c r="E13" s="12" t="s">
        <v>9</v>
      </c>
      <c r="F13" s="13">
        <v>99.5</v>
      </c>
      <c r="G13" s="59" t="s">
        <v>363</v>
      </c>
      <c r="H13" s="119">
        <v>99.5</v>
      </c>
      <c r="I13" s="143">
        <f t="shared" si="0"/>
        <v>1</v>
      </c>
      <c r="J13" s="59" t="s">
        <v>503</v>
      </c>
      <c r="K13" s="59"/>
      <c r="L13" s="59"/>
    </row>
    <row r="14" spans="1:16" s="27" customFormat="1" ht="40.200000000000003" customHeight="1" outlineLevel="1" x14ac:dyDescent="0.25">
      <c r="A14" s="54">
        <v>1</v>
      </c>
      <c r="B14" s="31">
        <v>5</v>
      </c>
      <c r="C14" s="10" t="s">
        <v>119</v>
      </c>
      <c r="D14" s="11" t="s">
        <v>50</v>
      </c>
      <c r="E14" s="12" t="s">
        <v>9</v>
      </c>
      <c r="F14" s="131">
        <v>149.25</v>
      </c>
      <c r="G14" s="59" t="s">
        <v>363</v>
      </c>
      <c r="H14" s="119">
        <v>149.25</v>
      </c>
      <c r="I14" s="143">
        <f t="shared" si="0"/>
        <v>1</v>
      </c>
      <c r="J14" s="59" t="s">
        <v>503</v>
      </c>
      <c r="K14" s="59"/>
      <c r="L14" s="59"/>
    </row>
    <row r="15" spans="1:16" s="27" customFormat="1" ht="40.200000000000003" customHeight="1" outlineLevel="1" x14ac:dyDescent="0.25">
      <c r="A15" s="54">
        <v>1</v>
      </c>
      <c r="B15" s="31">
        <v>6</v>
      </c>
      <c r="C15" s="10" t="s">
        <v>120</v>
      </c>
      <c r="D15" s="11" t="s">
        <v>50</v>
      </c>
      <c r="E15" s="12" t="s">
        <v>9</v>
      </c>
      <c r="F15" s="131">
        <v>149.25</v>
      </c>
      <c r="G15" s="59" t="s">
        <v>363</v>
      </c>
      <c r="H15" s="119">
        <v>149.25</v>
      </c>
      <c r="I15" s="143">
        <f t="shared" si="0"/>
        <v>1</v>
      </c>
      <c r="J15" s="59" t="s">
        <v>503</v>
      </c>
      <c r="K15" s="59"/>
      <c r="L15" s="59"/>
    </row>
    <row r="16" spans="1:16" s="27" customFormat="1" ht="34.950000000000003" customHeight="1" outlineLevel="1" x14ac:dyDescent="0.25">
      <c r="A16" s="54">
        <v>1</v>
      </c>
      <c r="B16" s="31">
        <v>7</v>
      </c>
      <c r="C16" s="10" t="s">
        <v>121</v>
      </c>
      <c r="D16" s="11" t="s">
        <v>50</v>
      </c>
      <c r="E16" s="12" t="s">
        <v>9</v>
      </c>
      <c r="F16" s="131">
        <v>149.25</v>
      </c>
      <c r="G16" s="59" t="s">
        <v>363</v>
      </c>
      <c r="H16" s="119">
        <v>149.25</v>
      </c>
      <c r="I16" s="144">
        <f t="shared" si="0"/>
        <v>1</v>
      </c>
      <c r="J16" s="59" t="s">
        <v>503</v>
      </c>
      <c r="K16" s="59"/>
      <c r="L16" s="59"/>
    </row>
    <row r="17" spans="1:12" s="27" customFormat="1" ht="25.2" customHeight="1" outlineLevel="1" x14ac:dyDescent="0.25">
      <c r="A17" s="54">
        <v>1</v>
      </c>
      <c r="B17" s="31">
        <v>8</v>
      </c>
      <c r="C17" s="10" t="s">
        <v>122</v>
      </c>
      <c r="D17" s="11" t="s">
        <v>34</v>
      </c>
      <c r="E17" s="12" t="s">
        <v>364</v>
      </c>
      <c r="F17" s="13">
        <v>100</v>
      </c>
      <c r="G17" s="59" t="s">
        <v>113</v>
      </c>
      <c r="H17" s="119">
        <v>100</v>
      </c>
      <c r="I17" s="144">
        <f t="shared" si="0"/>
        <v>1</v>
      </c>
      <c r="J17" s="59" t="s">
        <v>503</v>
      </c>
      <c r="K17" s="59"/>
      <c r="L17" s="59"/>
    </row>
    <row r="18" spans="1:12" s="27" customFormat="1" ht="32.25" customHeight="1" outlineLevel="1" x14ac:dyDescent="0.25">
      <c r="A18" s="54">
        <v>1</v>
      </c>
      <c r="B18" s="31">
        <v>9</v>
      </c>
      <c r="C18" s="11" t="s">
        <v>360</v>
      </c>
      <c r="D18" s="10" t="s">
        <v>34</v>
      </c>
      <c r="E18" s="12" t="s">
        <v>359</v>
      </c>
      <c r="F18" s="132">
        <v>99.982249999999993</v>
      </c>
      <c r="G18" s="59" t="s">
        <v>111</v>
      </c>
      <c r="H18" s="119">
        <v>99.982249999999993</v>
      </c>
      <c r="I18" s="144">
        <f t="shared" si="0"/>
        <v>1</v>
      </c>
      <c r="J18" s="59" t="s">
        <v>503</v>
      </c>
      <c r="K18" s="59"/>
      <c r="L18" s="59"/>
    </row>
    <row r="19" spans="1:12" s="27" customFormat="1" ht="30.9" customHeight="1" outlineLevel="1" x14ac:dyDescent="0.25">
      <c r="A19" s="54">
        <v>1</v>
      </c>
      <c r="B19" s="31">
        <v>10</v>
      </c>
      <c r="C19" s="10" t="s">
        <v>439</v>
      </c>
      <c r="D19" s="10" t="s">
        <v>34</v>
      </c>
      <c r="E19" s="12" t="s">
        <v>364</v>
      </c>
      <c r="F19" s="13">
        <v>100</v>
      </c>
      <c r="G19" s="59" t="s">
        <v>113</v>
      </c>
      <c r="H19" s="119">
        <v>100</v>
      </c>
      <c r="I19" s="144">
        <f t="shared" si="0"/>
        <v>1</v>
      </c>
      <c r="J19" s="59" t="s">
        <v>503</v>
      </c>
      <c r="K19" s="59"/>
      <c r="L19" s="59"/>
    </row>
    <row r="20" spans="1:12" s="27" customFormat="1" ht="30.9" customHeight="1" outlineLevel="1" x14ac:dyDescent="0.25">
      <c r="A20" s="54">
        <v>1</v>
      </c>
      <c r="B20" s="31">
        <v>11</v>
      </c>
      <c r="C20" s="10" t="s">
        <v>123</v>
      </c>
      <c r="D20" s="10" t="s">
        <v>55</v>
      </c>
      <c r="E20" s="12" t="s">
        <v>364</v>
      </c>
      <c r="F20" s="13">
        <v>100</v>
      </c>
      <c r="G20" s="59" t="s">
        <v>113</v>
      </c>
      <c r="H20" s="119">
        <v>100</v>
      </c>
      <c r="I20" s="144">
        <f t="shared" si="0"/>
        <v>1</v>
      </c>
      <c r="J20" s="59" t="s">
        <v>503</v>
      </c>
      <c r="K20" s="59"/>
      <c r="L20" s="59"/>
    </row>
    <row r="21" spans="1:12" s="27" customFormat="1" ht="30.9" customHeight="1" outlineLevel="1" x14ac:dyDescent="0.25">
      <c r="A21" s="54">
        <v>1</v>
      </c>
      <c r="B21" s="31">
        <v>12</v>
      </c>
      <c r="C21" s="10" t="s">
        <v>124</v>
      </c>
      <c r="D21" s="10" t="s">
        <v>56</v>
      </c>
      <c r="E21" s="12" t="s">
        <v>364</v>
      </c>
      <c r="F21" s="13">
        <v>100</v>
      </c>
      <c r="G21" s="59" t="s">
        <v>113</v>
      </c>
      <c r="H21" s="119">
        <v>100</v>
      </c>
      <c r="I21" s="144">
        <f t="shared" si="0"/>
        <v>1</v>
      </c>
      <c r="J21" s="59" t="s">
        <v>503</v>
      </c>
      <c r="K21" s="59"/>
      <c r="L21" s="59"/>
    </row>
    <row r="22" spans="1:12" s="27" customFormat="1" ht="30.9" customHeight="1" outlineLevel="1" x14ac:dyDescent="0.25">
      <c r="A22" s="54">
        <v>1</v>
      </c>
      <c r="B22" s="31">
        <v>13</v>
      </c>
      <c r="C22" s="10" t="s">
        <v>125</v>
      </c>
      <c r="D22" s="11" t="s">
        <v>34</v>
      </c>
      <c r="E22" s="12" t="s">
        <v>364</v>
      </c>
      <c r="F22" s="13">
        <v>100</v>
      </c>
      <c r="G22" s="59" t="s">
        <v>113</v>
      </c>
      <c r="H22" s="119">
        <v>100</v>
      </c>
      <c r="I22" s="144">
        <f t="shared" si="0"/>
        <v>1</v>
      </c>
      <c r="J22" s="59" t="s">
        <v>503</v>
      </c>
      <c r="K22" s="59"/>
      <c r="L22" s="59"/>
    </row>
    <row r="23" spans="1:12" s="27" customFormat="1" ht="49.95" customHeight="1" outlineLevel="1" x14ac:dyDescent="0.25">
      <c r="A23" s="54">
        <v>1</v>
      </c>
      <c r="B23" s="31">
        <v>14</v>
      </c>
      <c r="C23" s="10" t="s">
        <v>126</v>
      </c>
      <c r="D23" s="11" t="s">
        <v>34</v>
      </c>
      <c r="E23" s="12" t="s">
        <v>364</v>
      </c>
      <c r="F23" s="132">
        <v>98.566559999999996</v>
      </c>
      <c r="G23" s="59" t="s">
        <v>113</v>
      </c>
      <c r="H23" s="119">
        <v>98.566559999999996</v>
      </c>
      <c r="I23" s="143">
        <f t="shared" si="0"/>
        <v>1</v>
      </c>
      <c r="J23" s="59" t="s">
        <v>503</v>
      </c>
      <c r="K23" s="59"/>
      <c r="L23" s="59"/>
    </row>
    <row r="24" spans="1:12" s="27" customFormat="1" ht="30.9" customHeight="1" outlineLevel="1" x14ac:dyDescent="0.25">
      <c r="A24" s="54">
        <v>1</v>
      </c>
      <c r="B24" s="31">
        <v>15</v>
      </c>
      <c r="C24" s="10" t="s">
        <v>127</v>
      </c>
      <c r="D24" s="11" t="s">
        <v>34</v>
      </c>
      <c r="E24" s="12" t="s">
        <v>364</v>
      </c>
      <c r="F24" s="13">
        <v>100</v>
      </c>
      <c r="G24" s="59" t="s">
        <v>110</v>
      </c>
      <c r="H24" s="119">
        <v>100</v>
      </c>
      <c r="I24" s="144">
        <f t="shared" si="0"/>
        <v>1</v>
      </c>
      <c r="J24" s="59" t="s">
        <v>503</v>
      </c>
      <c r="K24" s="59"/>
      <c r="L24" s="59"/>
    </row>
    <row r="25" spans="1:12" s="27" customFormat="1" ht="30.9" customHeight="1" outlineLevel="1" x14ac:dyDescent="0.25">
      <c r="A25" s="54">
        <v>1</v>
      </c>
      <c r="B25" s="31">
        <v>16</v>
      </c>
      <c r="C25" s="10" t="s">
        <v>128</v>
      </c>
      <c r="D25" s="11" t="s">
        <v>34</v>
      </c>
      <c r="E25" s="12" t="s">
        <v>364</v>
      </c>
      <c r="F25" s="13">
        <v>100</v>
      </c>
      <c r="G25" s="59" t="s">
        <v>113</v>
      </c>
      <c r="H25" s="119">
        <v>100</v>
      </c>
      <c r="I25" s="144">
        <f t="shared" si="0"/>
        <v>1</v>
      </c>
      <c r="J25" s="59" t="s">
        <v>503</v>
      </c>
      <c r="K25" s="59"/>
      <c r="L25" s="59"/>
    </row>
    <row r="26" spans="1:12" s="27" customFormat="1" ht="30.9" customHeight="1" outlineLevel="1" x14ac:dyDescent="0.25">
      <c r="A26" s="54">
        <v>1</v>
      </c>
      <c r="B26" s="31">
        <v>17</v>
      </c>
      <c r="C26" s="10" t="s">
        <v>413</v>
      </c>
      <c r="D26" s="11" t="s">
        <v>34</v>
      </c>
      <c r="E26" s="12" t="s">
        <v>364</v>
      </c>
      <c r="F26" s="13">
        <v>100</v>
      </c>
      <c r="G26" s="59" t="s">
        <v>113</v>
      </c>
      <c r="H26" s="119">
        <v>100</v>
      </c>
      <c r="I26" s="144">
        <f t="shared" si="0"/>
        <v>1</v>
      </c>
      <c r="J26" s="59" t="s">
        <v>503</v>
      </c>
      <c r="K26" s="59"/>
      <c r="L26" s="59"/>
    </row>
    <row r="27" spans="1:12" s="27" customFormat="1" ht="30.75" customHeight="1" outlineLevel="1" x14ac:dyDescent="0.25">
      <c r="A27" s="54">
        <v>1</v>
      </c>
      <c r="B27" s="31">
        <v>18</v>
      </c>
      <c r="C27" s="10" t="s">
        <v>129</v>
      </c>
      <c r="D27" s="11" t="s">
        <v>57</v>
      </c>
      <c r="E27" s="12" t="s">
        <v>364</v>
      </c>
      <c r="F27" s="13">
        <v>100</v>
      </c>
      <c r="G27" s="59" t="s">
        <v>113</v>
      </c>
      <c r="H27" s="119">
        <v>100</v>
      </c>
      <c r="I27" s="144">
        <f t="shared" si="0"/>
        <v>1</v>
      </c>
      <c r="J27" s="59" t="s">
        <v>503</v>
      </c>
      <c r="K27" s="59"/>
      <c r="L27" s="59"/>
    </row>
    <row r="28" spans="1:12" s="27" customFormat="1" ht="30.9" customHeight="1" outlineLevel="1" x14ac:dyDescent="0.25">
      <c r="A28" s="54">
        <v>1</v>
      </c>
      <c r="B28" s="31">
        <v>19</v>
      </c>
      <c r="C28" s="10" t="s">
        <v>130</v>
      </c>
      <c r="D28" s="11" t="s">
        <v>34</v>
      </c>
      <c r="E28" s="12" t="s">
        <v>364</v>
      </c>
      <c r="F28" s="13">
        <v>100</v>
      </c>
      <c r="G28" s="59" t="s">
        <v>113</v>
      </c>
      <c r="H28" s="119">
        <v>100</v>
      </c>
      <c r="I28" s="144">
        <f t="shared" si="0"/>
        <v>1</v>
      </c>
      <c r="J28" s="59" t="s">
        <v>503</v>
      </c>
      <c r="K28" s="59"/>
      <c r="L28" s="59"/>
    </row>
    <row r="29" spans="1:12" s="27" customFormat="1" ht="25.2" customHeight="1" outlineLevel="1" x14ac:dyDescent="0.25">
      <c r="A29" s="54">
        <v>1</v>
      </c>
      <c r="B29" s="31">
        <v>20</v>
      </c>
      <c r="C29" s="10" t="s">
        <v>131</v>
      </c>
      <c r="D29" s="11" t="s">
        <v>34</v>
      </c>
      <c r="E29" s="12" t="s">
        <v>364</v>
      </c>
      <c r="F29" s="13">
        <v>200</v>
      </c>
      <c r="G29" s="59" t="s">
        <v>110</v>
      </c>
      <c r="H29" s="119">
        <v>200</v>
      </c>
      <c r="I29" s="144">
        <f t="shared" si="0"/>
        <v>1</v>
      </c>
      <c r="J29" s="59" t="s">
        <v>503</v>
      </c>
      <c r="K29" s="59"/>
      <c r="L29" s="59"/>
    </row>
    <row r="30" spans="1:12" s="27" customFormat="1" ht="25.2" customHeight="1" outlineLevel="1" x14ac:dyDescent="0.25">
      <c r="A30" s="54">
        <v>1</v>
      </c>
      <c r="B30" s="31">
        <v>21</v>
      </c>
      <c r="C30" s="10" t="s">
        <v>132</v>
      </c>
      <c r="D30" s="11" t="s">
        <v>34</v>
      </c>
      <c r="E30" s="12" t="s">
        <v>364</v>
      </c>
      <c r="F30" s="13">
        <v>200</v>
      </c>
      <c r="G30" s="59" t="s">
        <v>113</v>
      </c>
      <c r="H30" s="119">
        <v>200</v>
      </c>
      <c r="I30" s="144">
        <f t="shared" si="0"/>
        <v>1</v>
      </c>
      <c r="J30" s="59" t="s">
        <v>503</v>
      </c>
      <c r="K30" s="59"/>
      <c r="L30" s="59"/>
    </row>
    <row r="31" spans="1:12" s="27" customFormat="1" ht="25.2" customHeight="1" outlineLevel="1" x14ac:dyDescent="0.25">
      <c r="A31" s="54">
        <v>1</v>
      </c>
      <c r="B31" s="31">
        <v>22</v>
      </c>
      <c r="C31" s="10" t="s">
        <v>133</v>
      </c>
      <c r="D31" s="11" t="s">
        <v>34</v>
      </c>
      <c r="E31" s="12" t="s">
        <v>364</v>
      </c>
      <c r="F31" s="13">
        <v>300</v>
      </c>
      <c r="G31" s="59" t="s">
        <v>113</v>
      </c>
      <c r="H31" s="119">
        <v>300</v>
      </c>
      <c r="I31" s="144">
        <f t="shared" si="0"/>
        <v>1</v>
      </c>
      <c r="J31" s="59" t="s">
        <v>503</v>
      </c>
      <c r="K31" s="59"/>
      <c r="L31" s="59"/>
    </row>
    <row r="32" spans="1:12" s="27" customFormat="1" ht="25.2" customHeight="1" outlineLevel="1" x14ac:dyDescent="0.25">
      <c r="A32" s="54">
        <v>1</v>
      </c>
      <c r="B32" s="31">
        <v>23</v>
      </c>
      <c r="C32" s="10" t="s">
        <v>514</v>
      </c>
      <c r="D32" s="11" t="s">
        <v>515</v>
      </c>
      <c r="E32" s="12" t="s">
        <v>10</v>
      </c>
      <c r="F32" s="132">
        <v>6.9511900000000004</v>
      </c>
      <c r="G32" s="59" t="s">
        <v>114</v>
      </c>
      <c r="H32" s="119">
        <v>6.9511900000000004</v>
      </c>
      <c r="I32" s="144">
        <f t="shared" si="0"/>
        <v>1</v>
      </c>
      <c r="J32" s="59" t="s">
        <v>503</v>
      </c>
      <c r="K32" s="59"/>
      <c r="L32" s="59"/>
    </row>
    <row r="33" spans="1:14" s="27" customFormat="1" ht="16.5" customHeight="1" x14ac:dyDescent="0.25">
      <c r="A33" s="30">
        <v>2</v>
      </c>
      <c r="B33" s="30"/>
      <c r="C33" s="6"/>
      <c r="D33" s="6" t="s">
        <v>7</v>
      </c>
      <c r="E33" s="9"/>
      <c r="F33" s="7">
        <f>SUM(F34:F57)</f>
        <v>3000</v>
      </c>
      <c r="G33" s="9"/>
      <c r="H33" s="154">
        <f>SUM(H34:H57)</f>
        <v>3000</v>
      </c>
      <c r="I33" s="155">
        <f t="shared" si="0"/>
        <v>1</v>
      </c>
      <c r="J33" s="9"/>
      <c r="K33" s="9"/>
      <c r="L33" s="9"/>
    </row>
    <row r="34" spans="1:14" s="27" customFormat="1" ht="34.200000000000003" customHeight="1" outlineLevel="1" x14ac:dyDescent="0.25">
      <c r="A34" s="54">
        <v>2</v>
      </c>
      <c r="B34" s="32">
        <v>1</v>
      </c>
      <c r="C34" s="10" t="s">
        <v>398</v>
      </c>
      <c r="D34" s="11" t="s">
        <v>369</v>
      </c>
      <c r="E34" s="12" t="s">
        <v>359</v>
      </c>
      <c r="F34" s="13">
        <v>50</v>
      </c>
      <c r="G34" s="60" t="s">
        <v>110</v>
      </c>
      <c r="H34" s="139">
        <v>50</v>
      </c>
      <c r="I34" s="143">
        <f t="shared" si="0"/>
        <v>1</v>
      </c>
      <c r="J34" s="60" t="s">
        <v>503</v>
      </c>
      <c r="K34" s="60"/>
      <c r="L34" s="60"/>
    </row>
    <row r="35" spans="1:14" s="27" customFormat="1" ht="64.95" customHeight="1" outlineLevel="1" x14ac:dyDescent="0.25">
      <c r="A35" s="54">
        <v>2</v>
      </c>
      <c r="B35" s="32">
        <v>2</v>
      </c>
      <c r="C35" s="10" t="s">
        <v>104</v>
      </c>
      <c r="D35" s="10" t="s">
        <v>58</v>
      </c>
      <c r="E35" s="12" t="s">
        <v>47</v>
      </c>
      <c r="F35" s="13">
        <v>732.6</v>
      </c>
      <c r="G35" s="60" t="s">
        <v>112</v>
      </c>
      <c r="H35" s="139">
        <v>732.6</v>
      </c>
      <c r="I35" s="143">
        <f t="shared" si="0"/>
        <v>1</v>
      </c>
      <c r="J35" s="60" t="s">
        <v>503</v>
      </c>
      <c r="K35" s="60"/>
      <c r="L35" s="60"/>
    </row>
    <row r="36" spans="1:14" s="27" customFormat="1" ht="34.950000000000003" customHeight="1" outlineLevel="1" x14ac:dyDescent="0.25">
      <c r="A36" s="54">
        <v>2</v>
      </c>
      <c r="B36" s="32">
        <v>3</v>
      </c>
      <c r="C36" s="10" t="s">
        <v>440</v>
      </c>
      <c r="D36" s="11" t="s">
        <v>50</v>
      </c>
      <c r="E36" s="12" t="s">
        <v>9</v>
      </c>
      <c r="F36" s="138">
        <v>136.315</v>
      </c>
      <c r="G36" s="59" t="s">
        <v>363</v>
      </c>
      <c r="H36" s="139">
        <v>136.315</v>
      </c>
      <c r="I36" s="143">
        <f t="shared" si="0"/>
        <v>1</v>
      </c>
      <c r="J36" s="60" t="s">
        <v>503</v>
      </c>
      <c r="K36" s="59"/>
      <c r="L36" s="59"/>
      <c r="M36" s="89">
        <v>3</v>
      </c>
      <c r="N36" s="88" t="s">
        <v>479</v>
      </c>
    </row>
    <row r="37" spans="1:14" s="27" customFormat="1" ht="34.950000000000003" customHeight="1" outlineLevel="1" x14ac:dyDescent="0.25">
      <c r="A37" s="54">
        <v>2</v>
      </c>
      <c r="B37" s="32">
        <v>4</v>
      </c>
      <c r="C37" s="10" t="s">
        <v>134</v>
      </c>
      <c r="D37" s="11" t="s">
        <v>50</v>
      </c>
      <c r="E37" s="12" t="s">
        <v>9</v>
      </c>
      <c r="F37" s="131">
        <v>49.75</v>
      </c>
      <c r="G37" s="59" t="s">
        <v>363</v>
      </c>
      <c r="H37" s="139">
        <v>49.75</v>
      </c>
      <c r="I37" s="143">
        <f t="shared" si="0"/>
        <v>1</v>
      </c>
      <c r="J37" s="60" t="s">
        <v>503</v>
      </c>
      <c r="K37" s="59"/>
      <c r="L37" s="59"/>
    </row>
    <row r="38" spans="1:14" s="27" customFormat="1" ht="34.950000000000003" customHeight="1" outlineLevel="1" x14ac:dyDescent="0.25">
      <c r="A38" s="54">
        <v>2</v>
      </c>
      <c r="B38" s="32">
        <v>5</v>
      </c>
      <c r="C38" s="10" t="s">
        <v>135</v>
      </c>
      <c r="D38" s="11" t="s">
        <v>50</v>
      </c>
      <c r="E38" s="12" t="s">
        <v>9</v>
      </c>
      <c r="F38" s="13">
        <v>99.5</v>
      </c>
      <c r="G38" s="60" t="s">
        <v>363</v>
      </c>
      <c r="H38" s="139">
        <v>99.5</v>
      </c>
      <c r="I38" s="143">
        <f t="shared" si="0"/>
        <v>1</v>
      </c>
      <c r="J38" s="60" t="s">
        <v>503</v>
      </c>
      <c r="K38" s="60"/>
      <c r="L38" s="60"/>
    </row>
    <row r="39" spans="1:14" s="27" customFormat="1" ht="34.950000000000003" customHeight="1" outlineLevel="1" x14ac:dyDescent="0.25">
      <c r="A39" s="54">
        <v>2</v>
      </c>
      <c r="B39" s="32">
        <v>6</v>
      </c>
      <c r="C39" s="10" t="s">
        <v>105</v>
      </c>
      <c r="D39" s="11" t="s">
        <v>50</v>
      </c>
      <c r="E39" s="12" t="s">
        <v>9</v>
      </c>
      <c r="F39" s="138">
        <v>62.685000000000002</v>
      </c>
      <c r="G39" s="60" t="s">
        <v>363</v>
      </c>
      <c r="H39" s="139">
        <v>62.685000000000002</v>
      </c>
      <c r="I39" s="143">
        <f t="shared" si="0"/>
        <v>1</v>
      </c>
      <c r="J39" s="60" t="s">
        <v>503</v>
      </c>
      <c r="K39" s="60"/>
      <c r="L39" s="60"/>
      <c r="M39" s="89">
        <v>3</v>
      </c>
      <c r="N39" s="88" t="s">
        <v>479</v>
      </c>
    </row>
    <row r="40" spans="1:14" s="27" customFormat="1" ht="34.950000000000003" customHeight="1" outlineLevel="1" x14ac:dyDescent="0.25">
      <c r="A40" s="54">
        <v>2</v>
      </c>
      <c r="B40" s="32">
        <v>7</v>
      </c>
      <c r="C40" s="10" t="s">
        <v>136</v>
      </c>
      <c r="D40" s="11" t="s">
        <v>50</v>
      </c>
      <c r="E40" s="12" t="s">
        <v>9</v>
      </c>
      <c r="F40" s="13">
        <v>99.5</v>
      </c>
      <c r="G40" s="60" t="s">
        <v>363</v>
      </c>
      <c r="H40" s="139">
        <v>99.5</v>
      </c>
      <c r="I40" s="143">
        <f t="shared" si="0"/>
        <v>1</v>
      </c>
      <c r="J40" s="60" t="s">
        <v>503</v>
      </c>
      <c r="K40" s="60"/>
      <c r="L40" s="60"/>
    </row>
    <row r="41" spans="1:14" s="27" customFormat="1" ht="60" customHeight="1" outlineLevel="1" x14ac:dyDescent="0.25">
      <c r="A41" s="54">
        <v>2</v>
      </c>
      <c r="B41" s="32">
        <v>8</v>
      </c>
      <c r="C41" s="10" t="s">
        <v>441</v>
      </c>
      <c r="D41" s="11" t="s">
        <v>452</v>
      </c>
      <c r="E41" s="12" t="s">
        <v>9</v>
      </c>
      <c r="F41" s="132">
        <v>73.085319999999996</v>
      </c>
      <c r="G41" s="60" t="s">
        <v>363</v>
      </c>
      <c r="H41" s="139">
        <v>73.085319999999996</v>
      </c>
      <c r="I41" s="143">
        <f t="shared" si="0"/>
        <v>1</v>
      </c>
      <c r="J41" s="60" t="s">
        <v>503</v>
      </c>
      <c r="K41" s="60"/>
      <c r="L41" s="60"/>
    </row>
    <row r="42" spans="1:14" s="27" customFormat="1" ht="47.1" customHeight="1" outlineLevel="1" x14ac:dyDescent="0.25">
      <c r="A42" s="54">
        <v>2</v>
      </c>
      <c r="B42" s="32">
        <v>9</v>
      </c>
      <c r="C42" s="10" t="s">
        <v>137</v>
      </c>
      <c r="D42" s="11" t="s">
        <v>59</v>
      </c>
      <c r="E42" s="12" t="s">
        <v>11</v>
      </c>
      <c r="F42" s="13">
        <v>90</v>
      </c>
      <c r="G42" s="60" t="s">
        <v>109</v>
      </c>
      <c r="H42" s="139">
        <v>90</v>
      </c>
      <c r="I42" s="143">
        <f t="shared" si="0"/>
        <v>1</v>
      </c>
      <c r="J42" s="60" t="s">
        <v>503</v>
      </c>
      <c r="K42" s="60"/>
      <c r="L42" s="60"/>
    </row>
    <row r="43" spans="1:14" s="27" customFormat="1" ht="25.2" customHeight="1" outlineLevel="1" x14ac:dyDescent="0.25">
      <c r="A43" s="54">
        <v>2</v>
      </c>
      <c r="B43" s="32">
        <v>10</v>
      </c>
      <c r="C43" s="10" t="s">
        <v>138</v>
      </c>
      <c r="D43" s="11" t="s">
        <v>31</v>
      </c>
      <c r="E43" s="12" t="s">
        <v>364</v>
      </c>
      <c r="F43" s="13">
        <v>350</v>
      </c>
      <c r="G43" s="60" t="s">
        <v>113</v>
      </c>
      <c r="H43" s="139">
        <v>350</v>
      </c>
      <c r="I43" s="143">
        <f t="shared" si="0"/>
        <v>1</v>
      </c>
      <c r="J43" s="60" t="s">
        <v>503</v>
      </c>
      <c r="K43" s="60"/>
      <c r="L43" s="60"/>
    </row>
    <row r="44" spans="1:14" s="27" customFormat="1" ht="34.950000000000003" customHeight="1" outlineLevel="1" x14ac:dyDescent="0.25">
      <c r="A44" s="54">
        <v>2</v>
      </c>
      <c r="B44" s="32">
        <v>11</v>
      </c>
      <c r="C44" s="10" t="s">
        <v>139</v>
      </c>
      <c r="D44" s="11" t="s">
        <v>31</v>
      </c>
      <c r="E44" s="12" t="s">
        <v>364</v>
      </c>
      <c r="F44" s="13">
        <f>250-60</f>
        <v>190</v>
      </c>
      <c r="G44" s="60" t="s">
        <v>113</v>
      </c>
      <c r="H44" s="139">
        <v>190</v>
      </c>
      <c r="I44" s="143">
        <f t="shared" si="0"/>
        <v>1</v>
      </c>
      <c r="J44" s="60" t="s">
        <v>503</v>
      </c>
      <c r="K44" s="60"/>
      <c r="L44" s="60"/>
      <c r="M44" s="106">
        <v>5</v>
      </c>
      <c r="N44" s="100" t="s">
        <v>495</v>
      </c>
    </row>
    <row r="45" spans="1:14" s="27" customFormat="1" ht="25.2" customHeight="1" outlineLevel="1" x14ac:dyDescent="0.25">
      <c r="A45" s="54">
        <v>2</v>
      </c>
      <c r="B45" s="32">
        <v>12</v>
      </c>
      <c r="C45" s="10" t="s">
        <v>140</v>
      </c>
      <c r="D45" s="11" t="s">
        <v>31</v>
      </c>
      <c r="E45" s="12" t="s">
        <v>364</v>
      </c>
      <c r="F45" s="13">
        <v>250</v>
      </c>
      <c r="G45" s="60" t="s">
        <v>113</v>
      </c>
      <c r="H45" s="139">
        <v>250</v>
      </c>
      <c r="I45" s="143">
        <f t="shared" si="0"/>
        <v>1</v>
      </c>
      <c r="J45" s="60" t="s">
        <v>503</v>
      </c>
      <c r="K45" s="60"/>
      <c r="L45" s="60"/>
    </row>
    <row r="46" spans="1:14" s="27" customFormat="1" ht="45" customHeight="1" outlineLevel="1" x14ac:dyDescent="0.25">
      <c r="A46" s="54">
        <v>2</v>
      </c>
      <c r="B46" s="32">
        <v>13</v>
      </c>
      <c r="C46" s="10" t="s">
        <v>106</v>
      </c>
      <c r="D46" s="11" t="s">
        <v>50</v>
      </c>
      <c r="E46" s="12" t="s">
        <v>9</v>
      </c>
      <c r="F46" s="13">
        <v>75.3</v>
      </c>
      <c r="G46" s="60" t="s">
        <v>363</v>
      </c>
      <c r="H46" s="139">
        <v>75.3</v>
      </c>
      <c r="I46" s="143">
        <f t="shared" si="0"/>
        <v>1</v>
      </c>
      <c r="J46" s="60" t="s">
        <v>503</v>
      </c>
      <c r="K46" s="60"/>
      <c r="L46" s="60"/>
    </row>
    <row r="47" spans="1:14" s="27" customFormat="1" ht="30" customHeight="1" outlineLevel="1" x14ac:dyDescent="0.25">
      <c r="A47" s="54">
        <v>2</v>
      </c>
      <c r="B47" s="32">
        <v>14</v>
      </c>
      <c r="C47" s="10" t="s">
        <v>141</v>
      </c>
      <c r="D47" s="11" t="s">
        <v>31</v>
      </c>
      <c r="E47" s="12" t="s">
        <v>364</v>
      </c>
      <c r="F47" s="13">
        <v>80</v>
      </c>
      <c r="G47" s="60" t="s">
        <v>113</v>
      </c>
      <c r="H47" s="139">
        <v>80</v>
      </c>
      <c r="I47" s="143">
        <f t="shared" si="0"/>
        <v>1</v>
      </c>
      <c r="J47" s="60" t="s">
        <v>503</v>
      </c>
      <c r="K47" s="60"/>
      <c r="L47" s="60"/>
    </row>
    <row r="48" spans="1:14" s="27" customFormat="1" ht="49.95" customHeight="1" outlineLevel="1" x14ac:dyDescent="0.25">
      <c r="A48" s="54">
        <v>2</v>
      </c>
      <c r="B48" s="32">
        <v>15</v>
      </c>
      <c r="C48" s="10" t="s">
        <v>437</v>
      </c>
      <c r="D48" s="11" t="s">
        <v>31</v>
      </c>
      <c r="E48" s="12" t="s">
        <v>364</v>
      </c>
      <c r="F48" s="131">
        <v>78.16</v>
      </c>
      <c r="G48" s="60" t="s">
        <v>113</v>
      </c>
      <c r="H48" s="139">
        <v>78.16</v>
      </c>
      <c r="I48" s="143">
        <f t="shared" si="0"/>
        <v>1</v>
      </c>
      <c r="J48" s="60" t="s">
        <v>503</v>
      </c>
      <c r="K48" s="60"/>
      <c r="L48" s="60"/>
    </row>
    <row r="49" spans="1:14" s="27" customFormat="1" ht="30.9" customHeight="1" outlineLevel="1" x14ac:dyDescent="0.25">
      <c r="A49" s="54">
        <v>2</v>
      </c>
      <c r="B49" s="32">
        <v>16</v>
      </c>
      <c r="C49" s="10" t="s">
        <v>142</v>
      </c>
      <c r="D49" s="11" t="s">
        <v>31</v>
      </c>
      <c r="E49" s="12" t="s">
        <v>364</v>
      </c>
      <c r="F49" s="13">
        <v>80</v>
      </c>
      <c r="G49" s="60" t="s">
        <v>113</v>
      </c>
      <c r="H49" s="139">
        <v>80</v>
      </c>
      <c r="I49" s="143">
        <f t="shared" si="0"/>
        <v>1</v>
      </c>
      <c r="J49" s="60" t="s">
        <v>503</v>
      </c>
      <c r="K49" s="60"/>
      <c r="L49" s="60"/>
    </row>
    <row r="50" spans="1:14" s="27" customFormat="1" ht="31.5" customHeight="1" outlineLevel="1" x14ac:dyDescent="0.25">
      <c r="A50" s="54">
        <v>2</v>
      </c>
      <c r="B50" s="32">
        <v>17</v>
      </c>
      <c r="C50" s="10" t="s">
        <v>143</v>
      </c>
      <c r="D50" s="11" t="s">
        <v>31</v>
      </c>
      <c r="E50" s="12" t="s">
        <v>364</v>
      </c>
      <c r="F50" s="13">
        <v>80</v>
      </c>
      <c r="G50" s="60" t="s">
        <v>113</v>
      </c>
      <c r="H50" s="139">
        <v>80</v>
      </c>
      <c r="I50" s="143">
        <f t="shared" si="0"/>
        <v>1</v>
      </c>
      <c r="J50" s="60" t="s">
        <v>503</v>
      </c>
      <c r="K50" s="60"/>
      <c r="L50" s="60"/>
    </row>
    <row r="51" spans="1:14" s="27" customFormat="1" ht="30.9" customHeight="1" outlineLevel="1" x14ac:dyDescent="0.25">
      <c r="A51" s="54">
        <v>2</v>
      </c>
      <c r="B51" s="32">
        <v>18</v>
      </c>
      <c r="C51" s="10" t="s">
        <v>144</v>
      </c>
      <c r="D51" s="11" t="s">
        <v>31</v>
      </c>
      <c r="E51" s="12" t="s">
        <v>364</v>
      </c>
      <c r="F51" s="138">
        <v>79.944999999999993</v>
      </c>
      <c r="G51" s="60" t="s">
        <v>113</v>
      </c>
      <c r="H51" s="139">
        <v>79.944999999999993</v>
      </c>
      <c r="I51" s="143">
        <f t="shared" si="0"/>
        <v>1</v>
      </c>
      <c r="J51" s="60" t="s">
        <v>503</v>
      </c>
      <c r="K51" s="60"/>
      <c r="L51" s="60"/>
    </row>
    <row r="52" spans="1:14" s="27" customFormat="1" ht="30.9" customHeight="1" outlineLevel="1" x14ac:dyDescent="0.25">
      <c r="A52" s="54">
        <v>2</v>
      </c>
      <c r="B52" s="32">
        <v>19</v>
      </c>
      <c r="C52" s="10" t="s">
        <v>145</v>
      </c>
      <c r="D52" s="11" t="s">
        <v>31</v>
      </c>
      <c r="E52" s="12" t="s">
        <v>364</v>
      </c>
      <c r="F52" s="13">
        <v>80</v>
      </c>
      <c r="G52" s="60" t="s">
        <v>110</v>
      </c>
      <c r="H52" s="139">
        <v>80</v>
      </c>
      <c r="I52" s="143">
        <f t="shared" si="0"/>
        <v>1</v>
      </c>
      <c r="J52" s="60" t="s">
        <v>503</v>
      </c>
      <c r="K52" s="60"/>
      <c r="L52" s="60"/>
    </row>
    <row r="53" spans="1:14" s="27" customFormat="1" ht="30.9" customHeight="1" outlineLevel="1" x14ac:dyDescent="0.25">
      <c r="A53" s="54">
        <v>2</v>
      </c>
      <c r="B53" s="33">
        <v>20</v>
      </c>
      <c r="C53" s="10" t="s">
        <v>146</v>
      </c>
      <c r="D53" s="11" t="s">
        <v>31</v>
      </c>
      <c r="E53" s="12" t="s">
        <v>364</v>
      </c>
      <c r="F53" s="13">
        <v>80</v>
      </c>
      <c r="G53" s="60" t="s">
        <v>110</v>
      </c>
      <c r="H53" s="139">
        <v>80</v>
      </c>
      <c r="I53" s="143">
        <f t="shared" si="0"/>
        <v>1</v>
      </c>
      <c r="J53" s="60" t="s">
        <v>503</v>
      </c>
      <c r="K53" s="60"/>
      <c r="L53" s="60"/>
    </row>
    <row r="54" spans="1:14" s="27" customFormat="1" ht="30.9" customHeight="1" outlineLevel="1" x14ac:dyDescent="0.25">
      <c r="A54" s="54">
        <v>2</v>
      </c>
      <c r="B54" s="33">
        <v>21</v>
      </c>
      <c r="C54" s="10" t="s">
        <v>147</v>
      </c>
      <c r="D54" s="11" t="s">
        <v>31</v>
      </c>
      <c r="E54" s="12" t="s">
        <v>364</v>
      </c>
      <c r="F54" s="13">
        <v>80</v>
      </c>
      <c r="G54" s="60" t="s">
        <v>113</v>
      </c>
      <c r="H54" s="139">
        <v>80</v>
      </c>
      <c r="I54" s="143">
        <f t="shared" si="0"/>
        <v>1</v>
      </c>
      <c r="J54" s="60" t="s">
        <v>503</v>
      </c>
      <c r="K54" s="60"/>
      <c r="L54" s="60"/>
    </row>
    <row r="55" spans="1:14" s="27" customFormat="1" ht="30.9" customHeight="1" outlineLevel="1" x14ac:dyDescent="0.25">
      <c r="A55" s="54">
        <v>2</v>
      </c>
      <c r="B55" s="32">
        <v>22</v>
      </c>
      <c r="C55" s="10" t="s">
        <v>139</v>
      </c>
      <c r="D55" s="11" t="s">
        <v>491</v>
      </c>
      <c r="E55" s="12" t="s">
        <v>364</v>
      </c>
      <c r="F55" s="13">
        <v>60</v>
      </c>
      <c r="G55" s="60" t="s">
        <v>492</v>
      </c>
      <c r="H55" s="139">
        <v>60</v>
      </c>
      <c r="I55" s="143">
        <f t="shared" si="0"/>
        <v>1</v>
      </c>
      <c r="J55" s="60" t="s">
        <v>503</v>
      </c>
      <c r="K55" s="105"/>
      <c r="L55" s="105"/>
      <c r="M55" s="106">
        <v>5</v>
      </c>
      <c r="N55" s="100" t="s">
        <v>496</v>
      </c>
    </row>
    <row r="56" spans="1:14" s="27" customFormat="1" ht="30.9" customHeight="1" outlineLevel="1" x14ac:dyDescent="0.25">
      <c r="A56" s="54">
        <v>2</v>
      </c>
      <c r="B56" s="32">
        <v>23</v>
      </c>
      <c r="C56" s="10" t="s">
        <v>104</v>
      </c>
      <c r="D56" s="11" t="s">
        <v>505</v>
      </c>
      <c r="E56" s="12" t="s">
        <v>47</v>
      </c>
      <c r="F56" s="132">
        <v>7.3999800000000002</v>
      </c>
      <c r="G56" s="60" t="s">
        <v>113</v>
      </c>
      <c r="H56" s="139">
        <v>7.3999800000000002</v>
      </c>
      <c r="I56" s="143">
        <f t="shared" si="0"/>
        <v>1</v>
      </c>
      <c r="J56" s="60" t="s">
        <v>503</v>
      </c>
      <c r="K56" s="105"/>
      <c r="L56" s="105"/>
      <c r="M56" s="106"/>
      <c r="N56" s="100"/>
    </row>
    <row r="57" spans="1:14" s="27" customFormat="1" ht="30.9" customHeight="1" outlineLevel="1" x14ac:dyDescent="0.25">
      <c r="A57" s="54">
        <v>2</v>
      </c>
      <c r="B57" s="32">
        <v>24</v>
      </c>
      <c r="C57" s="10" t="s">
        <v>514</v>
      </c>
      <c r="D57" s="11" t="s">
        <v>515</v>
      </c>
      <c r="E57" s="12" t="s">
        <v>10</v>
      </c>
      <c r="F57" s="132">
        <v>35.759700000000002</v>
      </c>
      <c r="G57" s="60" t="s">
        <v>114</v>
      </c>
      <c r="H57" s="139">
        <v>35.759700000000002</v>
      </c>
      <c r="I57" s="143">
        <f t="shared" si="0"/>
        <v>1</v>
      </c>
      <c r="J57" s="60" t="s">
        <v>503</v>
      </c>
      <c r="K57" s="105"/>
      <c r="L57" s="105"/>
      <c r="M57" s="106"/>
      <c r="N57" s="100"/>
    </row>
    <row r="58" spans="1:14" s="27" customFormat="1" ht="17.25" customHeight="1" x14ac:dyDescent="0.25">
      <c r="A58" s="30">
        <v>3</v>
      </c>
      <c r="B58" s="30"/>
      <c r="C58" s="6"/>
      <c r="D58" s="6" t="s">
        <v>7</v>
      </c>
      <c r="E58" s="9"/>
      <c r="F58" s="7">
        <f>SUM(F59:F87)</f>
        <v>3000</v>
      </c>
      <c r="G58" s="9"/>
      <c r="H58" s="118">
        <f>SUM(H59:H87)</f>
        <v>2999.95</v>
      </c>
      <c r="I58" s="142">
        <f t="shared" si="0"/>
        <v>0.99998333333333322</v>
      </c>
      <c r="J58" s="9"/>
      <c r="K58" s="9"/>
      <c r="L58" s="9"/>
    </row>
    <row r="59" spans="1:14" s="27" customFormat="1" ht="25.2" customHeight="1" outlineLevel="1" x14ac:dyDescent="0.25">
      <c r="A59" s="54">
        <v>3</v>
      </c>
      <c r="B59" s="32">
        <v>1</v>
      </c>
      <c r="C59" s="10" t="s">
        <v>442</v>
      </c>
      <c r="D59" s="11" t="s">
        <v>31</v>
      </c>
      <c r="E59" s="12" t="s">
        <v>364</v>
      </c>
      <c r="F59" s="13">
        <v>200</v>
      </c>
      <c r="G59" s="60" t="s">
        <v>113</v>
      </c>
      <c r="H59" s="120">
        <v>200</v>
      </c>
      <c r="I59" s="144">
        <f t="shared" si="0"/>
        <v>1</v>
      </c>
      <c r="J59" s="60" t="s">
        <v>503</v>
      </c>
      <c r="K59" s="60"/>
      <c r="L59" s="60"/>
    </row>
    <row r="60" spans="1:14" s="27" customFormat="1" ht="45" customHeight="1" outlineLevel="1" x14ac:dyDescent="0.25">
      <c r="A60" s="54">
        <v>3</v>
      </c>
      <c r="B60" s="32">
        <v>2</v>
      </c>
      <c r="C60" s="10" t="s">
        <v>443</v>
      </c>
      <c r="D60" s="11" t="s">
        <v>457</v>
      </c>
      <c r="E60" s="12" t="s">
        <v>9</v>
      </c>
      <c r="F60" s="132">
        <v>92.105000000000004</v>
      </c>
      <c r="G60" s="60" t="s">
        <v>363</v>
      </c>
      <c r="H60" s="139">
        <v>92.105000000000004</v>
      </c>
      <c r="I60" s="143">
        <f t="shared" si="0"/>
        <v>1</v>
      </c>
      <c r="J60" s="60" t="s">
        <v>503</v>
      </c>
      <c r="K60" s="60"/>
      <c r="L60" s="60"/>
      <c r="M60" s="83">
        <v>1</v>
      </c>
      <c r="N60" s="80" t="s">
        <v>460</v>
      </c>
    </row>
    <row r="61" spans="1:14" s="27" customFormat="1" ht="64.95" customHeight="1" outlineLevel="1" x14ac:dyDescent="0.25">
      <c r="A61" s="54">
        <v>3</v>
      </c>
      <c r="B61" s="32">
        <v>3</v>
      </c>
      <c r="C61" s="10" t="s">
        <v>148</v>
      </c>
      <c r="D61" s="10" t="s">
        <v>517</v>
      </c>
      <c r="E61" s="12" t="s">
        <v>9</v>
      </c>
      <c r="F61" s="138">
        <v>24.164999999999999</v>
      </c>
      <c r="G61" s="60" t="s">
        <v>363</v>
      </c>
      <c r="H61" s="139">
        <v>24.164999999999999</v>
      </c>
      <c r="I61" s="143">
        <f t="shared" si="0"/>
        <v>1</v>
      </c>
      <c r="J61" s="60" t="s">
        <v>503</v>
      </c>
      <c r="K61" s="60"/>
      <c r="L61" s="60"/>
      <c r="M61" s="97">
        <v>4</v>
      </c>
      <c r="N61" s="80" t="s">
        <v>485</v>
      </c>
    </row>
    <row r="62" spans="1:14" s="27" customFormat="1" ht="30.9" customHeight="1" outlineLevel="1" x14ac:dyDescent="0.25">
      <c r="A62" s="54">
        <v>3</v>
      </c>
      <c r="B62" s="32">
        <v>4</v>
      </c>
      <c r="C62" s="10" t="s">
        <v>128</v>
      </c>
      <c r="D62" s="11" t="s">
        <v>31</v>
      </c>
      <c r="E62" s="12" t="s">
        <v>364</v>
      </c>
      <c r="F62" s="13">
        <f>400-250-100</f>
        <v>50</v>
      </c>
      <c r="G62" s="60" t="s">
        <v>113</v>
      </c>
      <c r="H62" s="139">
        <v>50</v>
      </c>
      <c r="I62" s="143">
        <f t="shared" si="0"/>
        <v>1</v>
      </c>
      <c r="J62" s="60" t="s">
        <v>503</v>
      </c>
      <c r="K62" s="60"/>
      <c r="L62" s="60"/>
      <c r="M62" s="97">
        <v>4</v>
      </c>
      <c r="N62" s="80" t="s">
        <v>485</v>
      </c>
    </row>
    <row r="63" spans="1:14" s="27" customFormat="1" ht="30.9" customHeight="1" outlineLevel="1" x14ac:dyDescent="0.25">
      <c r="A63" s="54">
        <v>3</v>
      </c>
      <c r="B63" s="32">
        <v>5</v>
      </c>
      <c r="C63" s="10" t="s">
        <v>149</v>
      </c>
      <c r="D63" s="11" t="s">
        <v>31</v>
      </c>
      <c r="E63" s="12" t="s">
        <v>364</v>
      </c>
      <c r="F63" s="13">
        <v>200</v>
      </c>
      <c r="G63" s="60" t="s">
        <v>113</v>
      </c>
      <c r="H63" s="139">
        <v>200</v>
      </c>
      <c r="I63" s="143">
        <f t="shared" si="0"/>
        <v>1</v>
      </c>
      <c r="J63" s="60" t="s">
        <v>503</v>
      </c>
      <c r="K63" s="60"/>
      <c r="L63" s="60"/>
    </row>
    <row r="64" spans="1:14" s="27" customFormat="1" ht="25.2" customHeight="1" outlineLevel="1" x14ac:dyDescent="0.25">
      <c r="A64" s="54">
        <v>3</v>
      </c>
      <c r="B64" s="32">
        <v>6</v>
      </c>
      <c r="C64" s="10" t="s">
        <v>150</v>
      </c>
      <c r="D64" s="11" t="s">
        <v>31</v>
      </c>
      <c r="E64" s="12" t="s">
        <v>364</v>
      </c>
      <c r="F64" s="13">
        <v>200</v>
      </c>
      <c r="G64" s="60" t="s">
        <v>113</v>
      </c>
      <c r="H64" s="139">
        <v>200</v>
      </c>
      <c r="I64" s="143">
        <f t="shared" si="0"/>
        <v>1</v>
      </c>
      <c r="J64" s="60" t="s">
        <v>503</v>
      </c>
      <c r="K64" s="60"/>
      <c r="L64" s="60"/>
    </row>
    <row r="65" spans="1:14" s="27" customFormat="1" ht="64.95" customHeight="1" outlineLevel="1" x14ac:dyDescent="0.25">
      <c r="A65" s="54">
        <v>3</v>
      </c>
      <c r="B65" s="32">
        <v>7</v>
      </c>
      <c r="C65" s="10" t="s">
        <v>151</v>
      </c>
      <c r="D65" s="11" t="s">
        <v>31</v>
      </c>
      <c r="E65" s="12" t="s">
        <v>11</v>
      </c>
      <c r="F65" s="13">
        <v>50</v>
      </c>
      <c r="G65" s="60" t="s">
        <v>110</v>
      </c>
      <c r="H65" s="139">
        <v>50</v>
      </c>
      <c r="I65" s="143">
        <f t="shared" si="0"/>
        <v>1</v>
      </c>
      <c r="J65" s="60" t="s">
        <v>503</v>
      </c>
      <c r="K65" s="60"/>
      <c r="L65" s="60"/>
    </row>
    <row r="66" spans="1:14" s="27" customFormat="1" ht="30.9" customHeight="1" outlineLevel="1" x14ac:dyDescent="0.25">
      <c r="A66" s="54">
        <v>3</v>
      </c>
      <c r="B66" s="32">
        <v>8</v>
      </c>
      <c r="C66" s="10" t="s">
        <v>152</v>
      </c>
      <c r="D66" s="11" t="s">
        <v>60</v>
      </c>
      <c r="E66" s="12" t="s">
        <v>11</v>
      </c>
      <c r="F66" s="13">
        <v>50</v>
      </c>
      <c r="G66" s="60" t="s">
        <v>109</v>
      </c>
      <c r="H66" s="139">
        <v>50</v>
      </c>
      <c r="I66" s="143">
        <f t="shared" si="0"/>
        <v>1</v>
      </c>
      <c r="J66" s="60" t="s">
        <v>503</v>
      </c>
      <c r="K66" s="60"/>
      <c r="L66" s="60"/>
    </row>
    <row r="67" spans="1:14" s="27" customFormat="1" ht="34.950000000000003" customHeight="1" outlineLevel="1" x14ac:dyDescent="0.25">
      <c r="A67" s="54">
        <v>3</v>
      </c>
      <c r="B67" s="32">
        <v>9</v>
      </c>
      <c r="C67" s="10" t="s">
        <v>153</v>
      </c>
      <c r="D67" s="11" t="s">
        <v>50</v>
      </c>
      <c r="E67" s="12" t="s">
        <v>9</v>
      </c>
      <c r="F67" s="13">
        <v>99.5</v>
      </c>
      <c r="G67" s="60" t="s">
        <v>363</v>
      </c>
      <c r="H67" s="139">
        <v>99.5</v>
      </c>
      <c r="I67" s="143">
        <f t="shared" si="0"/>
        <v>1</v>
      </c>
      <c r="J67" s="60" t="s">
        <v>503</v>
      </c>
      <c r="K67" s="60"/>
      <c r="L67" s="60"/>
    </row>
    <row r="68" spans="1:14" s="27" customFormat="1" ht="30.9" customHeight="1" outlineLevel="1" x14ac:dyDescent="0.25">
      <c r="A68" s="54">
        <v>3</v>
      </c>
      <c r="B68" s="32">
        <v>10</v>
      </c>
      <c r="C68" s="10" t="s">
        <v>154</v>
      </c>
      <c r="D68" s="11" t="s">
        <v>372</v>
      </c>
      <c r="E68" s="12" t="s">
        <v>9</v>
      </c>
      <c r="F68" s="132">
        <v>83.269000000000005</v>
      </c>
      <c r="G68" s="59" t="s">
        <v>363</v>
      </c>
      <c r="H68" s="139">
        <v>83.269000000000005</v>
      </c>
      <c r="I68" s="143">
        <f t="shared" si="0"/>
        <v>1</v>
      </c>
      <c r="J68" s="59" t="s">
        <v>503</v>
      </c>
      <c r="K68" s="59"/>
      <c r="L68" s="59"/>
      <c r="M68" s="83">
        <v>1</v>
      </c>
      <c r="N68" s="80" t="s">
        <v>460</v>
      </c>
    </row>
    <row r="69" spans="1:14" s="27" customFormat="1" ht="25.2" customHeight="1" outlineLevel="1" x14ac:dyDescent="0.25">
      <c r="A69" s="54">
        <v>3</v>
      </c>
      <c r="B69" s="32">
        <v>11</v>
      </c>
      <c r="C69" s="10" t="s">
        <v>44</v>
      </c>
      <c r="D69" s="11" t="s">
        <v>31</v>
      </c>
      <c r="E69" s="12" t="s">
        <v>364</v>
      </c>
      <c r="F69" s="13">
        <v>50</v>
      </c>
      <c r="G69" s="60" t="s">
        <v>113</v>
      </c>
      <c r="H69" s="139">
        <v>50</v>
      </c>
      <c r="I69" s="144">
        <f t="shared" si="0"/>
        <v>1</v>
      </c>
      <c r="J69" s="59" t="s">
        <v>503</v>
      </c>
      <c r="K69" s="60"/>
      <c r="L69" s="60"/>
    </row>
    <row r="70" spans="1:14" s="27" customFormat="1" ht="25.2" customHeight="1" outlineLevel="1" x14ac:dyDescent="0.25">
      <c r="A70" s="54">
        <v>3</v>
      </c>
      <c r="B70" s="32">
        <v>12</v>
      </c>
      <c r="C70" s="10" t="s">
        <v>155</v>
      </c>
      <c r="D70" s="11" t="s">
        <v>31</v>
      </c>
      <c r="E70" s="12" t="s">
        <v>364</v>
      </c>
      <c r="F70" s="13">
        <v>100</v>
      </c>
      <c r="G70" s="60" t="s">
        <v>113</v>
      </c>
      <c r="H70" s="139">
        <v>100</v>
      </c>
      <c r="I70" s="144">
        <f t="shared" si="0"/>
        <v>1</v>
      </c>
      <c r="J70" s="60" t="s">
        <v>503</v>
      </c>
      <c r="K70" s="60"/>
      <c r="L70" s="60"/>
    </row>
    <row r="71" spans="1:14" s="27" customFormat="1" ht="25.2" customHeight="1" outlineLevel="1" x14ac:dyDescent="0.25">
      <c r="A71" s="54">
        <v>3</v>
      </c>
      <c r="B71" s="32">
        <v>13</v>
      </c>
      <c r="C71" s="10" t="s">
        <v>156</v>
      </c>
      <c r="D71" s="11" t="s">
        <v>31</v>
      </c>
      <c r="E71" s="12" t="s">
        <v>364</v>
      </c>
      <c r="F71" s="13">
        <f>400-100</f>
        <v>300</v>
      </c>
      <c r="G71" s="60" t="s">
        <v>113</v>
      </c>
      <c r="H71" s="139">
        <v>300</v>
      </c>
      <c r="I71" s="144">
        <f t="shared" si="0"/>
        <v>1</v>
      </c>
      <c r="J71" s="60" t="s">
        <v>503</v>
      </c>
      <c r="K71" s="60"/>
      <c r="L71" s="60"/>
      <c r="M71" s="83">
        <v>1</v>
      </c>
      <c r="N71" s="80" t="s">
        <v>460</v>
      </c>
    </row>
    <row r="72" spans="1:14" s="38" customFormat="1" ht="34.950000000000003" customHeight="1" outlineLevel="1" x14ac:dyDescent="0.25">
      <c r="A72" s="54">
        <v>3</v>
      </c>
      <c r="B72" s="32">
        <v>14</v>
      </c>
      <c r="C72" s="10" t="s">
        <v>444</v>
      </c>
      <c r="D72" s="11" t="s">
        <v>50</v>
      </c>
      <c r="E72" s="12" t="s">
        <v>9</v>
      </c>
      <c r="F72" s="13">
        <v>99.5</v>
      </c>
      <c r="G72" s="60" t="s">
        <v>363</v>
      </c>
      <c r="H72" s="139">
        <v>99.5</v>
      </c>
      <c r="I72" s="143">
        <f t="shared" si="0"/>
        <v>1</v>
      </c>
      <c r="J72" s="60" t="s">
        <v>503</v>
      </c>
      <c r="K72" s="60"/>
      <c r="L72" s="60"/>
      <c r="M72" s="83">
        <v>1</v>
      </c>
      <c r="N72" s="80" t="s">
        <v>460</v>
      </c>
    </row>
    <row r="73" spans="1:14" s="38" customFormat="1" ht="30.9" customHeight="1" outlineLevel="1" x14ac:dyDescent="0.25">
      <c r="A73" s="54">
        <v>3</v>
      </c>
      <c r="B73" s="140">
        <v>15</v>
      </c>
      <c r="C73" s="10" t="s">
        <v>157</v>
      </c>
      <c r="D73" s="11" t="s">
        <v>372</v>
      </c>
      <c r="E73" s="12" t="s">
        <v>9</v>
      </c>
      <c r="F73" s="141">
        <v>83.281999999999996</v>
      </c>
      <c r="G73" s="60" t="s">
        <v>363</v>
      </c>
      <c r="H73" s="139">
        <v>83.281999999999996</v>
      </c>
      <c r="I73" s="143">
        <f t="shared" si="0"/>
        <v>1</v>
      </c>
      <c r="J73" s="59" t="s">
        <v>503</v>
      </c>
      <c r="K73" s="60"/>
      <c r="L73" s="60"/>
    </row>
    <row r="74" spans="1:14" s="38" customFormat="1" ht="45" customHeight="1" outlineLevel="1" x14ac:dyDescent="0.25">
      <c r="A74" s="54">
        <v>3</v>
      </c>
      <c r="B74" s="32">
        <v>16</v>
      </c>
      <c r="C74" s="10" t="s">
        <v>158</v>
      </c>
      <c r="D74" s="11" t="s">
        <v>31</v>
      </c>
      <c r="E74" s="12" t="s">
        <v>364</v>
      </c>
      <c r="F74" s="13">
        <v>50</v>
      </c>
      <c r="G74" s="60" t="s">
        <v>113</v>
      </c>
      <c r="H74" s="139">
        <v>50</v>
      </c>
      <c r="I74" s="143">
        <f t="shared" si="0"/>
        <v>1</v>
      </c>
      <c r="J74" s="59" t="s">
        <v>503</v>
      </c>
      <c r="K74" s="60"/>
      <c r="L74" s="60"/>
    </row>
    <row r="75" spans="1:14" s="38" customFormat="1" ht="49.95" customHeight="1" outlineLevel="1" x14ac:dyDescent="0.25">
      <c r="A75" s="54">
        <v>3</v>
      </c>
      <c r="B75" s="32">
        <v>17</v>
      </c>
      <c r="C75" s="10" t="s">
        <v>159</v>
      </c>
      <c r="D75" s="11" t="s">
        <v>31</v>
      </c>
      <c r="E75" s="12" t="s">
        <v>364</v>
      </c>
      <c r="F75" s="13">
        <v>250</v>
      </c>
      <c r="G75" s="60" t="s">
        <v>113</v>
      </c>
      <c r="H75" s="139">
        <v>250</v>
      </c>
      <c r="I75" s="143">
        <f t="shared" si="0"/>
        <v>1</v>
      </c>
      <c r="J75" s="59" t="s">
        <v>503</v>
      </c>
      <c r="K75" s="60"/>
      <c r="L75" s="60"/>
    </row>
    <row r="76" spans="1:14" s="38" customFormat="1" ht="25.2" customHeight="1" outlineLevel="1" x14ac:dyDescent="0.25">
      <c r="A76" s="54">
        <v>3</v>
      </c>
      <c r="B76" s="32">
        <v>18</v>
      </c>
      <c r="C76" s="10" t="s">
        <v>445</v>
      </c>
      <c r="D76" s="11" t="s">
        <v>31</v>
      </c>
      <c r="E76" s="12" t="s">
        <v>364</v>
      </c>
      <c r="F76" s="13">
        <v>150</v>
      </c>
      <c r="G76" s="60" t="s">
        <v>113</v>
      </c>
      <c r="H76" s="139">
        <v>150</v>
      </c>
      <c r="I76" s="143">
        <f t="shared" si="0"/>
        <v>1</v>
      </c>
      <c r="J76" s="60" t="s">
        <v>503</v>
      </c>
      <c r="K76" s="60"/>
      <c r="L76" s="60"/>
    </row>
    <row r="77" spans="1:14" s="38" customFormat="1" ht="34.950000000000003" customHeight="1" outlineLevel="1" x14ac:dyDescent="0.25">
      <c r="A77" s="54">
        <v>3</v>
      </c>
      <c r="B77" s="32">
        <v>19</v>
      </c>
      <c r="C77" s="10" t="s">
        <v>160</v>
      </c>
      <c r="D77" s="11" t="s">
        <v>50</v>
      </c>
      <c r="E77" s="12" t="s">
        <v>9</v>
      </c>
      <c r="F77" s="138">
        <v>124.375</v>
      </c>
      <c r="G77" s="60" t="s">
        <v>363</v>
      </c>
      <c r="H77" s="139">
        <v>124.375</v>
      </c>
      <c r="I77" s="143">
        <f t="shared" ref="I77:I144" si="1">H77/F77</f>
        <v>1</v>
      </c>
      <c r="J77" s="60" t="s">
        <v>503</v>
      </c>
      <c r="K77" s="60"/>
      <c r="L77" s="60"/>
      <c r="M77" s="83">
        <v>1</v>
      </c>
      <c r="N77" s="80" t="s">
        <v>460</v>
      </c>
    </row>
    <row r="78" spans="1:14" s="27" customFormat="1" ht="30.9" customHeight="1" outlineLevel="1" x14ac:dyDescent="0.25">
      <c r="A78" s="54">
        <v>3</v>
      </c>
      <c r="B78" s="33">
        <v>20</v>
      </c>
      <c r="C78" s="10" t="s">
        <v>446</v>
      </c>
      <c r="D78" s="11" t="s">
        <v>31</v>
      </c>
      <c r="E78" s="12" t="s">
        <v>364</v>
      </c>
      <c r="F78" s="13">
        <v>50</v>
      </c>
      <c r="G78" s="60" t="s">
        <v>113</v>
      </c>
      <c r="H78" s="139">
        <v>50</v>
      </c>
      <c r="I78" s="143">
        <f t="shared" si="1"/>
        <v>1</v>
      </c>
      <c r="J78" s="60" t="s">
        <v>503</v>
      </c>
      <c r="K78" s="60"/>
      <c r="L78" s="60"/>
    </row>
    <row r="79" spans="1:14" s="27" customFormat="1" ht="30.9" customHeight="1" outlineLevel="1" x14ac:dyDescent="0.25">
      <c r="A79" s="54">
        <v>3</v>
      </c>
      <c r="B79" s="33">
        <v>21</v>
      </c>
      <c r="C79" s="10" t="s">
        <v>447</v>
      </c>
      <c r="D79" s="11" t="s">
        <v>31</v>
      </c>
      <c r="E79" s="12" t="s">
        <v>364</v>
      </c>
      <c r="F79" s="13">
        <v>100</v>
      </c>
      <c r="G79" s="59" t="s">
        <v>113</v>
      </c>
      <c r="H79" s="139">
        <v>100</v>
      </c>
      <c r="I79" s="143">
        <f t="shared" si="1"/>
        <v>1</v>
      </c>
      <c r="J79" s="60" t="s">
        <v>503</v>
      </c>
      <c r="K79" s="59"/>
      <c r="L79" s="59"/>
    </row>
    <row r="80" spans="1:14" s="27" customFormat="1" ht="34.950000000000003" customHeight="1" outlineLevel="1" x14ac:dyDescent="0.25">
      <c r="A80" s="54">
        <v>3</v>
      </c>
      <c r="B80" s="33">
        <v>22</v>
      </c>
      <c r="C80" s="10" t="s">
        <v>448</v>
      </c>
      <c r="D80" s="11" t="s">
        <v>50</v>
      </c>
      <c r="E80" s="12" t="s">
        <v>9</v>
      </c>
      <c r="F80" s="132">
        <v>49.66751</v>
      </c>
      <c r="G80" s="60" t="s">
        <v>363</v>
      </c>
      <c r="H80" s="139">
        <v>49.66751</v>
      </c>
      <c r="I80" s="143">
        <f t="shared" si="1"/>
        <v>1</v>
      </c>
      <c r="J80" s="60" t="s">
        <v>503</v>
      </c>
      <c r="K80" s="60"/>
      <c r="L80" s="60"/>
    </row>
    <row r="81" spans="1:14" s="27" customFormat="1" ht="30.9" customHeight="1" outlineLevel="1" x14ac:dyDescent="0.25">
      <c r="A81" s="54">
        <v>3</v>
      </c>
      <c r="B81" s="34">
        <v>23</v>
      </c>
      <c r="C81" s="10" t="s">
        <v>454</v>
      </c>
      <c r="D81" s="11" t="s">
        <v>458</v>
      </c>
      <c r="E81" s="12" t="s">
        <v>9</v>
      </c>
      <c r="F81" s="13">
        <v>30</v>
      </c>
      <c r="G81" s="60" t="s">
        <v>363</v>
      </c>
      <c r="H81" s="139">
        <v>30</v>
      </c>
      <c r="I81" s="143">
        <f t="shared" si="1"/>
        <v>1</v>
      </c>
      <c r="J81" s="60" t="s">
        <v>503</v>
      </c>
      <c r="K81" s="81"/>
      <c r="L81" s="81"/>
      <c r="M81" s="83">
        <v>1</v>
      </c>
      <c r="N81" s="80" t="s">
        <v>461</v>
      </c>
    </row>
    <row r="82" spans="1:14" s="27" customFormat="1" ht="34.950000000000003" customHeight="1" outlineLevel="1" x14ac:dyDescent="0.25">
      <c r="A82" s="54">
        <v>3</v>
      </c>
      <c r="B82" s="34">
        <v>24</v>
      </c>
      <c r="C82" s="10" t="s">
        <v>455</v>
      </c>
      <c r="D82" s="11" t="s">
        <v>50</v>
      </c>
      <c r="E82" s="12" t="s">
        <v>9</v>
      </c>
      <c r="F82" s="131">
        <v>149.25</v>
      </c>
      <c r="G82" s="60" t="s">
        <v>363</v>
      </c>
      <c r="H82" s="139">
        <v>149.25</v>
      </c>
      <c r="I82" s="143">
        <f t="shared" si="1"/>
        <v>1</v>
      </c>
      <c r="J82" s="60" t="s">
        <v>503</v>
      </c>
      <c r="K82" s="81"/>
      <c r="L82" s="81"/>
      <c r="M82" s="83">
        <v>1</v>
      </c>
      <c r="N82" s="80" t="s">
        <v>461</v>
      </c>
    </row>
    <row r="83" spans="1:14" s="27" customFormat="1" ht="30.9" customHeight="1" outlineLevel="1" x14ac:dyDescent="0.25">
      <c r="A83" s="54">
        <v>3</v>
      </c>
      <c r="B83" s="34">
        <v>25</v>
      </c>
      <c r="C83" s="10" t="s">
        <v>456</v>
      </c>
      <c r="D83" s="11" t="s">
        <v>459</v>
      </c>
      <c r="E83" s="12" t="s">
        <v>9</v>
      </c>
      <c r="F83" s="13">
        <v>125</v>
      </c>
      <c r="G83" s="60" t="s">
        <v>363</v>
      </c>
      <c r="H83" s="139">
        <v>125</v>
      </c>
      <c r="I83" s="143">
        <f t="shared" si="1"/>
        <v>1</v>
      </c>
      <c r="J83" s="60" t="s">
        <v>503</v>
      </c>
      <c r="K83" s="81"/>
      <c r="L83" s="81"/>
      <c r="M83" s="83">
        <v>1</v>
      </c>
      <c r="N83" s="80" t="s">
        <v>461</v>
      </c>
    </row>
    <row r="84" spans="1:14" s="27" customFormat="1" ht="22.5" customHeight="1" outlineLevel="1" x14ac:dyDescent="0.25">
      <c r="A84" s="54">
        <v>3</v>
      </c>
      <c r="B84" s="34">
        <v>26</v>
      </c>
      <c r="C84" s="10" t="s">
        <v>131</v>
      </c>
      <c r="D84" s="11" t="s">
        <v>33</v>
      </c>
      <c r="E84" s="12" t="s">
        <v>364</v>
      </c>
      <c r="F84" s="13">
        <v>50</v>
      </c>
      <c r="G84" s="60" t="s">
        <v>110</v>
      </c>
      <c r="H84" s="139">
        <v>49.95</v>
      </c>
      <c r="I84" s="143">
        <f t="shared" si="1"/>
        <v>0.99900000000000011</v>
      </c>
      <c r="J84" s="60" t="s">
        <v>503</v>
      </c>
      <c r="K84" s="81"/>
      <c r="L84" s="81"/>
      <c r="M84" s="83">
        <v>1</v>
      </c>
      <c r="N84" s="80" t="s">
        <v>461</v>
      </c>
    </row>
    <row r="85" spans="1:14" s="27" customFormat="1" ht="40.200000000000003" customHeight="1" outlineLevel="1" x14ac:dyDescent="0.25">
      <c r="A85" s="54">
        <v>3</v>
      </c>
      <c r="B85" s="34">
        <v>27</v>
      </c>
      <c r="C85" s="10" t="s">
        <v>152</v>
      </c>
      <c r="D85" s="11" t="s">
        <v>481</v>
      </c>
      <c r="E85" s="12" t="s">
        <v>11</v>
      </c>
      <c r="F85" s="13">
        <v>100</v>
      </c>
      <c r="G85" s="60" t="s">
        <v>114</v>
      </c>
      <c r="H85" s="139">
        <v>100</v>
      </c>
      <c r="I85" s="143">
        <f t="shared" si="1"/>
        <v>1</v>
      </c>
      <c r="J85" s="60" t="s">
        <v>503</v>
      </c>
      <c r="K85" s="98"/>
      <c r="L85" s="98"/>
      <c r="M85" s="97">
        <v>4</v>
      </c>
      <c r="N85" s="93" t="s">
        <v>484</v>
      </c>
    </row>
    <row r="86" spans="1:14" s="27" customFormat="1" ht="40.200000000000003" customHeight="1" outlineLevel="1" x14ac:dyDescent="0.25">
      <c r="A86" s="54">
        <v>3</v>
      </c>
      <c r="B86" s="34">
        <v>28</v>
      </c>
      <c r="C86" s="10" t="s">
        <v>514</v>
      </c>
      <c r="D86" s="11" t="s">
        <v>515</v>
      </c>
      <c r="E86" s="12" t="s">
        <v>10</v>
      </c>
      <c r="F86" s="132">
        <v>44.886490000000002</v>
      </c>
      <c r="G86" s="60" t="s">
        <v>114</v>
      </c>
      <c r="H86" s="139">
        <v>44.886490000000002</v>
      </c>
      <c r="I86" s="143">
        <f t="shared" si="1"/>
        <v>1</v>
      </c>
      <c r="J86" s="60" t="s">
        <v>503</v>
      </c>
      <c r="K86" s="98"/>
      <c r="L86" s="98"/>
      <c r="M86" s="97"/>
      <c r="N86" s="93"/>
    </row>
    <row r="87" spans="1:14" s="27" customFormat="1" ht="40.200000000000003" customHeight="1" outlineLevel="1" x14ac:dyDescent="0.25">
      <c r="A87" s="54">
        <v>3</v>
      </c>
      <c r="B87" s="34">
        <v>29</v>
      </c>
      <c r="C87" s="10" t="s">
        <v>445</v>
      </c>
      <c r="D87" s="11" t="s">
        <v>518</v>
      </c>
      <c r="E87" s="12" t="s">
        <v>364</v>
      </c>
      <c r="F87" s="13">
        <v>45</v>
      </c>
      <c r="G87" s="60" t="s">
        <v>114</v>
      </c>
      <c r="H87" s="139">
        <v>45</v>
      </c>
      <c r="I87" s="143">
        <f t="shared" si="1"/>
        <v>1</v>
      </c>
      <c r="J87" s="60" t="s">
        <v>503</v>
      </c>
      <c r="K87" s="98"/>
      <c r="L87" s="98"/>
      <c r="M87" s="97"/>
      <c r="N87" s="93"/>
    </row>
    <row r="88" spans="1:14" s="27" customFormat="1" ht="15.75" customHeight="1" x14ac:dyDescent="0.25">
      <c r="A88" s="30">
        <v>4</v>
      </c>
      <c r="B88" s="30"/>
      <c r="C88" s="6"/>
      <c r="D88" s="6" t="s">
        <v>7</v>
      </c>
      <c r="E88" s="9"/>
      <c r="F88" s="7">
        <f>SUM(F89:F110)</f>
        <v>3000</v>
      </c>
      <c r="G88" s="9"/>
      <c r="H88" s="118">
        <f>SUM(H89:H110)</f>
        <v>3000</v>
      </c>
      <c r="I88" s="142">
        <f t="shared" si="1"/>
        <v>1</v>
      </c>
      <c r="J88" s="9"/>
      <c r="K88" s="9"/>
      <c r="L88" s="9"/>
    </row>
    <row r="89" spans="1:14" s="27" customFormat="1" ht="30.9" customHeight="1" outlineLevel="1" x14ac:dyDescent="0.25">
      <c r="A89" s="54">
        <v>4</v>
      </c>
      <c r="B89" s="32">
        <v>1</v>
      </c>
      <c r="C89" s="10" t="s">
        <v>161</v>
      </c>
      <c r="D89" s="11" t="s">
        <v>31</v>
      </c>
      <c r="E89" s="12" t="s">
        <v>364</v>
      </c>
      <c r="F89" s="13">
        <v>200</v>
      </c>
      <c r="G89" s="59" t="s">
        <v>113</v>
      </c>
      <c r="H89" s="139">
        <v>200</v>
      </c>
      <c r="I89" s="143">
        <f t="shared" si="1"/>
        <v>1</v>
      </c>
      <c r="J89" s="59" t="s">
        <v>503</v>
      </c>
      <c r="K89" s="59"/>
      <c r="L89" s="59"/>
    </row>
    <row r="90" spans="1:14" s="27" customFormat="1" ht="25.2" customHeight="1" outlineLevel="1" x14ac:dyDescent="0.25">
      <c r="A90" s="54">
        <v>4</v>
      </c>
      <c r="B90" s="32">
        <v>2</v>
      </c>
      <c r="C90" s="10" t="s">
        <v>162</v>
      </c>
      <c r="D90" s="11" t="s">
        <v>31</v>
      </c>
      <c r="E90" s="12" t="s">
        <v>364</v>
      </c>
      <c r="F90" s="13">
        <v>300</v>
      </c>
      <c r="G90" s="59" t="s">
        <v>113</v>
      </c>
      <c r="H90" s="120">
        <v>300</v>
      </c>
      <c r="I90" s="143">
        <f t="shared" si="1"/>
        <v>1</v>
      </c>
      <c r="J90" s="59" t="s">
        <v>503</v>
      </c>
      <c r="K90" s="59"/>
      <c r="L90" s="59"/>
    </row>
    <row r="91" spans="1:14" s="27" customFormat="1" ht="30.9" customHeight="1" outlineLevel="1" x14ac:dyDescent="0.25">
      <c r="A91" s="54">
        <v>4</v>
      </c>
      <c r="B91" s="32">
        <v>3</v>
      </c>
      <c r="C91" s="10" t="s">
        <v>163</v>
      </c>
      <c r="D91" s="11" t="s">
        <v>34</v>
      </c>
      <c r="E91" s="12" t="s">
        <v>364</v>
      </c>
      <c r="F91" s="13">
        <v>100</v>
      </c>
      <c r="G91" s="59" t="s">
        <v>113</v>
      </c>
      <c r="H91" s="139">
        <v>100</v>
      </c>
      <c r="I91" s="143">
        <f t="shared" si="1"/>
        <v>1</v>
      </c>
      <c r="J91" s="59" t="s">
        <v>503</v>
      </c>
      <c r="K91" s="59"/>
      <c r="L91" s="59"/>
    </row>
    <row r="92" spans="1:14" s="27" customFormat="1" ht="45" customHeight="1" outlineLevel="1" x14ac:dyDescent="0.25">
      <c r="A92" s="54">
        <v>4</v>
      </c>
      <c r="B92" s="32">
        <v>4</v>
      </c>
      <c r="C92" s="10" t="s">
        <v>164</v>
      </c>
      <c r="D92" s="11" t="s">
        <v>34</v>
      </c>
      <c r="E92" s="12" t="s">
        <v>364</v>
      </c>
      <c r="F92" s="13">
        <v>100</v>
      </c>
      <c r="G92" s="59" t="s">
        <v>113</v>
      </c>
      <c r="H92" s="139">
        <v>100</v>
      </c>
      <c r="I92" s="143">
        <f t="shared" si="1"/>
        <v>1</v>
      </c>
      <c r="J92" s="59" t="s">
        <v>503</v>
      </c>
      <c r="K92" s="59"/>
      <c r="L92" s="59"/>
    </row>
    <row r="93" spans="1:14" s="27" customFormat="1" ht="31.5" customHeight="1" outlineLevel="1" x14ac:dyDescent="0.25">
      <c r="A93" s="54">
        <v>4</v>
      </c>
      <c r="B93" s="32">
        <v>5</v>
      </c>
      <c r="C93" s="10" t="s">
        <v>165</v>
      </c>
      <c r="D93" s="11" t="s">
        <v>34</v>
      </c>
      <c r="E93" s="12" t="s">
        <v>364</v>
      </c>
      <c r="F93" s="13">
        <v>100</v>
      </c>
      <c r="G93" s="59" t="s">
        <v>113</v>
      </c>
      <c r="H93" s="139">
        <v>100</v>
      </c>
      <c r="I93" s="143">
        <f t="shared" si="1"/>
        <v>1</v>
      </c>
      <c r="J93" s="59" t="s">
        <v>503</v>
      </c>
      <c r="K93" s="59"/>
      <c r="L93" s="59"/>
    </row>
    <row r="94" spans="1:14" s="27" customFormat="1" ht="30.9" customHeight="1" outlineLevel="1" x14ac:dyDescent="0.25">
      <c r="A94" s="54">
        <v>4</v>
      </c>
      <c r="B94" s="32">
        <v>6</v>
      </c>
      <c r="C94" s="10" t="s">
        <v>166</v>
      </c>
      <c r="D94" s="11" t="s">
        <v>34</v>
      </c>
      <c r="E94" s="12" t="s">
        <v>364</v>
      </c>
      <c r="F94" s="13">
        <v>100</v>
      </c>
      <c r="G94" s="59" t="s">
        <v>113</v>
      </c>
      <c r="H94" s="139">
        <v>100</v>
      </c>
      <c r="I94" s="143">
        <f t="shared" si="1"/>
        <v>1</v>
      </c>
      <c r="J94" s="59" t="s">
        <v>503</v>
      </c>
      <c r="K94" s="59"/>
      <c r="L94" s="59"/>
    </row>
    <row r="95" spans="1:14" s="27" customFormat="1" ht="30.9" customHeight="1" outlineLevel="1" x14ac:dyDescent="0.25">
      <c r="A95" s="54">
        <v>4</v>
      </c>
      <c r="B95" s="32">
        <v>7</v>
      </c>
      <c r="C95" s="10" t="s">
        <v>167</v>
      </c>
      <c r="D95" s="11" t="s">
        <v>31</v>
      </c>
      <c r="E95" s="12" t="s">
        <v>364</v>
      </c>
      <c r="F95" s="13">
        <v>100</v>
      </c>
      <c r="G95" s="59" t="s">
        <v>110</v>
      </c>
      <c r="H95" s="139">
        <v>100</v>
      </c>
      <c r="I95" s="143">
        <f t="shared" si="1"/>
        <v>1</v>
      </c>
      <c r="J95" s="59" t="s">
        <v>503</v>
      </c>
      <c r="K95" s="59"/>
      <c r="L95" s="59"/>
    </row>
    <row r="96" spans="1:14" s="27" customFormat="1" ht="30.9" customHeight="1" outlineLevel="1" x14ac:dyDescent="0.25">
      <c r="A96" s="54">
        <v>4</v>
      </c>
      <c r="B96" s="32">
        <v>8</v>
      </c>
      <c r="C96" s="10" t="s">
        <v>168</v>
      </c>
      <c r="D96" s="11" t="s">
        <v>31</v>
      </c>
      <c r="E96" s="12" t="s">
        <v>364</v>
      </c>
      <c r="F96" s="13">
        <v>100</v>
      </c>
      <c r="G96" s="59" t="s">
        <v>113</v>
      </c>
      <c r="H96" s="139">
        <v>100</v>
      </c>
      <c r="I96" s="143">
        <f t="shared" si="1"/>
        <v>1</v>
      </c>
      <c r="J96" s="59" t="s">
        <v>503</v>
      </c>
      <c r="K96" s="59"/>
      <c r="L96" s="59"/>
    </row>
    <row r="97" spans="1:14" s="27" customFormat="1" ht="45" customHeight="1" outlineLevel="1" x14ac:dyDescent="0.25">
      <c r="A97" s="54">
        <v>4</v>
      </c>
      <c r="B97" s="32">
        <v>9</v>
      </c>
      <c r="C97" s="10" t="s">
        <v>399</v>
      </c>
      <c r="D97" s="11" t="s">
        <v>31</v>
      </c>
      <c r="E97" s="12" t="s">
        <v>364</v>
      </c>
      <c r="F97" s="13">
        <v>100</v>
      </c>
      <c r="G97" s="59" t="s">
        <v>113</v>
      </c>
      <c r="H97" s="139">
        <v>100</v>
      </c>
      <c r="I97" s="143">
        <f t="shared" si="1"/>
        <v>1</v>
      </c>
      <c r="J97" s="59" t="s">
        <v>503</v>
      </c>
      <c r="K97" s="59"/>
      <c r="L97" s="59"/>
    </row>
    <row r="98" spans="1:14" s="27" customFormat="1" ht="34.950000000000003" customHeight="1" outlineLevel="1" x14ac:dyDescent="0.25">
      <c r="A98" s="54">
        <v>4</v>
      </c>
      <c r="B98" s="32">
        <v>10</v>
      </c>
      <c r="C98" s="10" t="s">
        <v>169</v>
      </c>
      <c r="D98" s="11" t="s">
        <v>98</v>
      </c>
      <c r="E98" s="12" t="s">
        <v>9</v>
      </c>
      <c r="F98" s="131">
        <v>149.25</v>
      </c>
      <c r="G98" s="59" t="s">
        <v>363</v>
      </c>
      <c r="H98" s="139">
        <v>149.25</v>
      </c>
      <c r="I98" s="143">
        <f t="shared" si="1"/>
        <v>1</v>
      </c>
      <c r="J98" s="59" t="s">
        <v>503</v>
      </c>
      <c r="K98" s="59"/>
      <c r="L98" s="59"/>
    </row>
    <row r="99" spans="1:14" s="27" customFormat="1" ht="34.950000000000003" customHeight="1" outlineLevel="1" x14ac:dyDescent="0.25">
      <c r="A99" s="54">
        <v>4</v>
      </c>
      <c r="B99" s="32">
        <v>11</v>
      </c>
      <c r="C99" s="10" t="s">
        <v>170</v>
      </c>
      <c r="D99" s="11" t="s">
        <v>98</v>
      </c>
      <c r="E99" s="12" t="s">
        <v>9</v>
      </c>
      <c r="F99" s="13">
        <v>199</v>
      </c>
      <c r="G99" s="59" t="s">
        <v>363</v>
      </c>
      <c r="H99" s="139">
        <v>199</v>
      </c>
      <c r="I99" s="143">
        <f t="shared" si="1"/>
        <v>1</v>
      </c>
      <c r="J99" s="60" t="s">
        <v>503</v>
      </c>
      <c r="K99" s="59"/>
      <c r="L99" s="59"/>
    </row>
    <row r="100" spans="1:14" s="27" customFormat="1" ht="30.9" customHeight="1" outlineLevel="1" x14ac:dyDescent="0.25">
      <c r="A100" s="54">
        <v>4</v>
      </c>
      <c r="B100" s="32">
        <v>12</v>
      </c>
      <c r="C100" s="11" t="s">
        <v>171</v>
      </c>
      <c r="D100" s="11" t="s">
        <v>99</v>
      </c>
      <c r="E100" s="65" t="s">
        <v>47</v>
      </c>
      <c r="F100" s="66">
        <v>70</v>
      </c>
      <c r="G100" s="60" t="s">
        <v>112</v>
      </c>
      <c r="H100" s="139">
        <v>70</v>
      </c>
      <c r="I100" s="143">
        <f t="shared" si="1"/>
        <v>1</v>
      </c>
      <c r="J100" s="60" t="s">
        <v>503</v>
      </c>
      <c r="K100" s="60"/>
      <c r="L100" s="60"/>
    </row>
    <row r="101" spans="1:14" s="27" customFormat="1" ht="45" customHeight="1" outlineLevel="1" x14ac:dyDescent="0.25">
      <c r="A101" s="54">
        <v>4</v>
      </c>
      <c r="B101" s="32">
        <v>13</v>
      </c>
      <c r="C101" s="11" t="s">
        <v>172</v>
      </c>
      <c r="D101" s="11" t="s">
        <v>100</v>
      </c>
      <c r="E101" s="65" t="s">
        <v>47</v>
      </c>
      <c r="F101" s="141">
        <v>296.85842000000002</v>
      </c>
      <c r="G101" s="60" t="s">
        <v>112</v>
      </c>
      <c r="H101" s="139">
        <v>296.85842000000002</v>
      </c>
      <c r="I101" s="143">
        <f t="shared" si="1"/>
        <v>1</v>
      </c>
      <c r="J101" s="60" t="s">
        <v>503</v>
      </c>
      <c r="K101" s="60"/>
      <c r="L101" s="60"/>
    </row>
    <row r="102" spans="1:14" s="27" customFormat="1" ht="45" customHeight="1" outlineLevel="1" x14ac:dyDescent="0.25">
      <c r="A102" s="54">
        <v>4</v>
      </c>
      <c r="B102" s="32">
        <v>14</v>
      </c>
      <c r="C102" s="11" t="s">
        <v>506</v>
      </c>
      <c r="D102" s="11" t="s">
        <v>507</v>
      </c>
      <c r="E102" s="65" t="s">
        <v>10</v>
      </c>
      <c r="F102" s="137">
        <v>177.845</v>
      </c>
      <c r="G102" s="59" t="s">
        <v>113</v>
      </c>
      <c r="H102" s="139">
        <v>177.845</v>
      </c>
      <c r="I102" s="143">
        <f t="shared" si="1"/>
        <v>1</v>
      </c>
      <c r="J102" s="60" t="s">
        <v>503</v>
      </c>
      <c r="K102" s="59"/>
      <c r="L102" s="59"/>
    </row>
    <row r="103" spans="1:14" s="27" customFormat="1" ht="34.950000000000003" customHeight="1" outlineLevel="1" x14ac:dyDescent="0.25">
      <c r="A103" s="54">
        <v>4</v>
      </c>
      <c r="B103" s="32">
        <v>15</v>
      </c>
      <c r="C103" s="11" t="s">
        <v>400</v>
      </c>
      <c r="D103" s="11" t="s">
        <v>98</v>
      </c>
      <c r="E103" s="65" t="s">
        <v>9</v>
      </c>
      <c r="F103" s="148">
        <v>49.75</v>
      </c>
      <c r="G103" s="59" t="s">
        <v>363</v>
      </c>
      <c r="H103" s="139">
        <v>49.75</v>
      </c>
      <c r="I103" s="143">
        <f t="shared" si="1"/>
        <v>1</v>
      </c>
      <c r="J103" s="60" t="s">
        <v>503</v>
      </c>
      <c r="K103" s="59"/>
      <c r="L103" s="59"/>
    </row>
    <row r="104" spans="1:14" s="27" customFormat="1" ht="45" customHeight="1" outlineLevel="1" x14ac:dyDescent="0.25">
      <c r="A104" s="54">
        <v>4</v>
      </c>
      <c r="B104" s="32">
        <v>16</v>
      </c>
      <c r="C104" s="11" t="s">
        <v>173</v>
      </c>
      <c r="D104" s="11" t="s">
        <v>383</v>
      </c>
      <c r="E104" s="65" t="s">
        <v>10</v>
      </c>
      <c r="F104" s="66">
        <v>150</v>
      </c>
      <c r="G104" s="59" t="s">
        <v>113</v>
      </c>
      <c r="H104" s="139">
        <v>150</v>
      </c>
      <c r="I104" s="143">
        <f t="shared" si="1"/>
        <v>1</v>
      </c>
      <c r="J104" s="60" t="s">
        <v>503</v>
      </c>
      <c r="K104" s="59"/>
      <c r="L104" s="59"/>
    </row>
    <row r="105" spans="1:14" s="27" customFormat="1" ht="55.2" customHeight="1" outlineLevel="1" x14ac:dyDescent="0.25">
      <c r="A105" s="54">
        <v>4</v>
      </c>
      <c r="B105" s="32">
        <v>17</v>
      </c>
      <c r="C105" s="10" t="s">
        <v>174</v>
      </c>
      <c r="D105" s="11" t="s">
        <v>101</v>
      </c>
      <c r="E105" s="12" t="s">
        <v>10</v>
      </c>
      <c r="F105" s="13">
        <v>50</v>
      </c>
      <c r="G105" s="59" t="s">
        <v>113</v>
      </c>
      <c r="H105" s="139">
        <v>50</v>
      </c>
      <c r="I105" s="143">
        <f t="shared" si="1"/>
        <v>1</v>
      </c>
      <c r="J105" s="60" t="s">
        <v>503</v>
      </c>
      <c r="K105" s="59"/>
      <c r="L105" s="59"/>
    </row>
    <row r="106" spans="1:14" s="27" customFormat="1" ht="55.2" customHeight="1" outlineLevel="1" x14ac:dyDescent="0.25">
      <c r="A106" s="54">
        <v>4</v>
      </c>
      <c r="B106" s="32">
        <v>18</v>
      </c>
      <c r="C106" s="10" t="s">
        <v>175</v>
      </c>
      <c r="D106" s="11" t="s">
        <v>365</v>
      </c>
      <c r="E106" s="12" t="s">
        <v>10</v>
      </c>
      <c r="F106" s="13">
        <v>150</v>
      </c>
      <c r="G106" s="59" t="s">
        <v>113</v>
      </c>
      <c r="H106" s="139">
        <v>150</v>
      </c>
      <c r="I106" s="143">
        <f t="shared" si="1"/>
        <v>1</v>
      </c>
      <c r="J106" s="60" t="s">
        <v>503</v>
      </c>
      <c r="K106" s="59"/>
      <c r="L106" s="59"/>
    </row>
    <row r="107" spans="1:14" s="27" customFormat="1" ht="55.2" customHeight="1" outlineLevel="1" x14ac:dyDescent="0.25">
      <c r="A107" s="54">
        <v>4</v>
      </c>
      <c r="B107" s="32">
        <v>19</v>
      </c>
      <c r="C107" s="10" t="s">
        <v>176</v>
      </c>
      <c r="D107" s="11" t="s">
        <v>402</v>
      </c>
      <c r="E107" s="12" t="s">
        <v>10</v>
      </c>
      <c r="F107" s="13">
        <v>250</v>
      </c>
      <c r="G107" s="59" t="s">
        <v>113</v>
      </c>
      <c r="H107" s="139">
        <v>250</v>
      </c>
      <c r="I107" s="143">
        <f t="shared" si="1"/>
        <v>1</v>
      </c>
      <c r="J107" s="60" t="s">
        <v>503</v>
      </c>
      <c r="K107" s="59"/>
      <c r="L107" s="59"/>
    </row>
    <row r="108" spans="1:14" s="27" customFormat="1" ht="34.950000000000003" customHeight="1" outlineLevel="1" x14ac:dyDescent="0.25">
      <c r="A108" s="54">
        <v>4</v>
      </c>
      <c r="B108" s="33">
        <v>20</v>
      </c>
      <c r="C108" s="10" t="s">
        <v>177</v>
      </c>
      <c r="D108" s="11" t="s">
        <v>462</v>
      </c>
      <c r="E108" s="12" t="s">
        <v>9</v>
      </c>
      <c r="F108" s="132">
        <v>96.490390000000005</v>
      </c>
      <c r="G108" s="59" t="s">
        <v>363</v>
      </c>
      <c r="H108" s="139">
        <v>96.490390000000005</v>
      </c>
      <c r="I108" s="143">
        <f t="shared" si="1"/>
        <v>1</v>
      </c>
      <c r="J108" s="59" t="s">
        <v>503</v>
      </c>
      <c r="K108" s="59"/>
      <c r="L108" s="59"/>
      <c r="M108" s="86">
        <v>2</v>
      </c>
      <c r="N108" s="85" t="s">
        <v>464</v>
      </c>
    </row>
    <row r="109" spans="1:14" s="27" customFormat="1" ht="70.2" customHeight="1" outlineLevel="1" x14ac:dyDescent="0.25">
      <c r="A109" s="54">
        <v>4</v>
      </c>
      <c r="B109" s="33">
        <v>21</v>
      </c>
      <c r="C109" s="10" t="s">
        <v>508</v>
      </c>
      <c r="D109" s="11" t="s">
        <v>509</v>
      </c>
      <c r="E109" s="12" t="s">
        <v>10</v>
      </c>
      <c r="F109" s="138">
        <v>122.155</v>
      </c>
      <c r="G109" s="59" t="s">
        <v>113</v>
      </c>
      <c r="H109" s="139">
        <v>122.155</v>
      </c>
      <c r="I109" s="143">
        <f t="shared" si="1"/>
        <v>1</v>
      </c>
      <c r="J109" s="59" t="s">
        <v>503</v>
      </c>
      <c r="K109" s="59"/>
      <c r="L109" s="59"/>
      <c r="M109" s="86"/>
      <c r="N109" s="85"/>
    </row>
    <row r="110" spans="1:14" s="27" customFormat="1" ht="45" customHeight="1" outlineLevel="1" x14ac:dyDescent="0.25">
      <c r="A110" s="54">
        <v>4</v>
      </c>
      <c r="B110" s="33">
        <v>22</v>
      </c>
      <c r="C110" s="10" t="s">
        <v>514</v>
      </c>
      <c r="D110" s="11" t="s">
        <v>515</v>
      </c>
      <c r="E110" s="12" t="s">
        <v>10</v>
      </c>
      <c r="F110" s="132">
        <v>38.65119</v>
      </c>
      <c r="G110" s="59" t="s">
        <v>114</v>
      </c>
      <c r="H110" s="139">
        <v>38.65119</v>
      </c>
      <c r="I110" s="143">
        <f t="shared" si="1"/>
        <v>1</v>
      </c>
      <c r="J110" s="59" t="s">
        <v>503</v>
      </c>
      <c r="K110" s="59"/>
      <c r="L110" s="59"/>
      <c r="M110" s="86"/>
      <c r="N110" s="85"/>
    </row>
    <row r="111" spans="1:14" s="27" customFormat="1" ht="16.5" customHeight="1" x14ac:dyDescent="0.25">
      <c r="A111" s="30">
        <v>5</v>
      </c>
      <c r="B111" s="30"/>
      <c r="C111" s="6"/>
      <c r="D111" s="6" t="s">
        <v>7</v>
      </c>
      <c r="E111" s="9"/>
      <c r="F111" s="7">
        <f>SUM(F112:F129)</f>
        <v>2999.9999999999995</v>
      </c>
      <c r="G111" s="9"/>
      <c r="H111" s="118">
        <f>SUM(H112:H129)</f>
        <v>2959.9999999999995</v>
      </c>
      <c r="I111" s="142">
        <f t="shared" si="1"/>
        <v>0.98666666666666669</v>
      </c>
      <c r="J111" s="9"/>
      <c r="K111" s="9"/>
      <c r="L111" s="9"/>
    </row>
    <row r="112" spans="1:14" s="27" customFormat="1" ht="30.9" customHeight="1" outlineLevel="1" x14ac:dyDescent="0.25">
      <c r="A112" s="54">
        <v>5</v>
      </c>
      <c r="B112" s="32">
        <v>1</v>
      </c>
      <c r="C112" s="10" t="s">
        <v>178</v>
      </c>
      <c r="D112" s="11" t="s">
        <v>31</v>
      </c>
      <c r="E112" s="12" t="s">
        <v>364</v>
      </c>
      <c r="F112" s="28">
        <v>150</v>
      </c>
      <c r="G112" s="60" t="s">
        <v>110</v>
      </c>
      <c r="H112" s="139">
        <v>150</v>
      </c>
      <c r="I112" s="143">
        <f t="shared" si="1"/>
        <v>1</v>
      </c>
      <c r="J112" s="60" t="s">
        <v>503</v>
      </c>
      <c r="K112" s="60"/>
      <c r="L112" s="60"/>
    </row>
    <row r="113" spans="1:14" s="27" customFormat="1" ht="32.25" customHeight="1" outlineLevel="1" x14ac:dyDescent="0.25">
      <c r="A113" s="54">
        <v>5</v>
      </c>
      <c r="B113" s="32">
        <v>2</v>
      </c>
      <c r="C113" s="10" t="s">
        <v>179</v>
      </c>
      <c r="D113" s="11" t="s">
        <v>31</v>
      </c>
      <c r="E113" s="12" t="s">
        <v>364</v>
      </c>
      <c r="F113" s="13">
        <v>100</v>
      </c>
      <c r="G113" s="60" t="s">
        <v>113</v>
      </c>
      <c r="H113" s="139">
        <v>100</v>
      </c>
      <c r="I113" s="143">
        <f t="shared" si="1"/>
        <v>1</v>
      </c>
      <c r="J113" s="60" t="s">
        <v>503</v>
      </c>
      <c r="K113" s="60"/>
      <c r="L113" s="60"/>
    </row>
    <row r="114" spans="1:14" s="27" customFormat="1" ht="45" customHeight="1" outlineLevel="1" x14ac:dyDescent="0.25">
      <c r="A114" s="54">
        <v>5</v>
      </c>
      <c r="B114" s="32">
        <v>3</v>
      </c>
      <c r="C114" s="10" t="s">
        <v>179</v>
      </c>
      <c r="D114" s="11" t="s">
        <v>381</v>
      </c>
      <c r="E114" s="12" t="s">
        <v>364</v>
      </c>
      <c r="F114" s="132">
        <v>269.34942000000001</v>
      </c>
      <c r="G114" s="59" t="s">
        <v>113</v>
      </c>
      <c r="H114" s="139">
        <v>269.34942000000001</v>
      </c>
      <c r="I114" s="143">
        <f t="shared" si="1"/>
        <v>1</v>
      </c>
      <c r="J114" s="60" t="s">
        <v>503</v>
      </c>
      <c r="K114" s="59"/>
      <c r="L114" s="59"/>
    </row>
    <row r="115" spans="1:14" s="27" customFormat="1" ht="49.95" customHeight="1" outlineLevel="1" x14ac:dyDescent="0.25">
      <c r="A115" s="54">
        <v>5</v>
      </c>
      <c r="B115" s="32">
        <v>4</v>
      </c>
      <c r="C115" s="10" t="s">
        <v>180</v>
      </c>
      <c r="D115" s="11" t="s">
        <v>31</v>
      </c>
      <c r="E115" s="12" t="s">
        <v>364</v>
      </c>
      <c r="F115" s="13">
        <v>200</v>
      </c>
      <c r="G115" s="60" t="s">
        <v>113</v>
      </c>
      <c r="H115" s="139">
        <v>200</v>
      </c>
      <c r="I115" s="143">
        <f t="shared" si="1"/>
        <v>1</v>
      </c>
      <c r="J115" s="60" t="s">
        <v>503</v>
      </c>
      <c r="K115" s="60"/>
      <c r="L115" s="60"/>
    </row>
    <row r="116" spans="1:14" s="27" customFormat="1" ht="30.9" customHeight="1" outlineLevel="1" x14ac:dyDescent="0.25">
      <c r="A116" s="54">
        <v>5</v>
      </c>
      <c r="B116" s="32">
        <v>5</v>
      </c>
      <c r="C116" s="10" t="s">
        <v>181</v>
      </c>
      <c r="D116" s="11" t="s">
        <v>50</v>
      </c>
      <c r="E116" s="12" t="s">
        <v>364</v>
      </c>
      <c r="F116" s="13">
        <v>250</v>
      </c>
      <c r="G116" s="60" t="s">
        <v>113</v>
      </c>
      <c r="H116" s="139">
        <v>250</v>
      </c>
      <c r="I116" s="143">
        <f t="shared" si="1"/>
        <v>1</v>
      </c>
      <c r="J116" s="60" t="s">
        <v>503</v>
      </c>
      <c r="K116" s="60"/>
      <c r="L116" s="60"/>
    </row>
    <row r="117" spans="1:14" s="27" customFormat="1" ht="30.9" customHeight="1" outlineLevel="1" x14ac:dyDescent="0.25">
      <c r="A117" s="54">
        <v>5</v>
      </c>
      <c r="B117" s="32">
        <v>6</v>
      </c>
      <c r="C117" s="10" t="s">
        <v>181</v>
      </c>
      <c r="D117" s="11" t="s">
        <v>33</v>
      </c>
      <c r="E117" s="12" t="s">
        <v>364</v>
      </c>
      <c r="F117" s="13">
        <v>100</v>
      </c>
      <c r="G117" s="60" t="s">
        <v>110</v>
      </c>
      <c r="H117" s="139">
        <v>100</v>
      </c>
      <c r="I117" s="143">
        <f t="shared" si="1"/>
        <v>1</v>
      </c>
      <c r="J117" s="60" t="s">
        <v>503</v>
      </c>
      <c r="K117" s="60"/>
      <c r="L117" s="60"/>
    </row>
    <row r="118" spans="1:14" s="27" customFormat="1" ht="30.9" customHeight="1" outlineLevel="1" x14ac:dyDescent="0.25">
      <c r="A118" s="54">
        <v>5</v>
      </c>
      <c r="B118" s="32">
        <v>7</v>
      </c>
      <c r="C118" s="10" t="s">
        <v>182</v>
      </c>
      <c r="D118" s="11" t="s">
        <v>41</v>
      </c>
      <c r="E118" s="12" t="s">
        <v>364</v>
      </c>
      <c r="F118" s="131">
        <v>129.54</v>
      </c>
      <c r="G118" s="60" t="s">
        <v>113</v>
      </c>
      <c r="H118" s="139">
        <v>129.54</v>
      </c>
      <c r="I118" s="143">
        <f t="shared" si="1"/>
        <v>1</v>
      </c>
      <c r="J118" s="60" t="s">
        <v>503</v>
      </c>
      <c r="K118" s="60"/>
      <c r="L118" s="60"/>
    </row>
    <row r="119" spans="1:14" s="27" customFormat="1" ht="30.9" customHeight="1" outlineLevel="1" x14ac:dyDescent="0.25">
      <c r="A119" s="54">
        <v>5</v>
      </c>
      <c r="B119" s="32">
        <v>8</v>
      </c>
      <c r="C119" s="10" t="s">
        <v>182</v>
      </c>
      <c r="D119" s="11" t="s">
        <v>34</v>
      </c>
      <c r="E119" s="12" t="s">
        <v>364</v>
      </c>
      <c r="F119" s="131">
        <v>270.45999999999998</v>
      </c>
      <c r="G119" s="60" t="s">
        <v>113</v>
      </c>
      <c r="H119" s="139">
        <v>270.45999999999998</v>
      </c>
      <c r="I119" s="143">
        <f t="shared" si="1"/>
        <v>1</v>
      </c>
      <c r="J119" s="60" t="s">
        <v>503</v>
      </c>
      <c r="K119" s="60"/>
      <c r="L119" s="60"/>
    </row>
    <row r="120" spans="1:14" s="27" customFormat="1" ht="60" customHeight="1" outlineLevel="1" x14ac:dyDescent="0.25">
      <c r="A120" s="54">
        <v>5</v>
      </c>
      <c r="B120" s="32">
        <v>10</v>
      </c>
      <c r="C120" s="10" t="s">
        <v>463</v>
      </c>
      <c r="D120" s="11" t="s">
        <v>50</v>
      </c>
      <c r="E120" s="12" t="s">
        <v>9</v>
      </c>
      <c r="F120" s="13">
        <v>150.6</v>
      </c>
      <c r="G120" s="59" t="s">
        <v>363</v>
      </c>
      <c r="H120" s="139">
        <v>150.6</v>
      </c>
      <c r="I120" s="143">
        <f t="shared" si="1"/>
        <v>1</v>
      </c>
      <c r="J120" s="60" t="s">
        <v>503</v>
      </c>
      <c r="K120" s="59"/>
      <c r="L120" s="59"/>
      <c r="M120" s="86">
        <v>2</v>
      </c>
      <c r="N120" s="85" t="s">
        <v>464</v>
      </c>
    </row>
    <row r="121" spans="1:14" s="27" customFormat="1" ht="34.950000000000003" customHeight="1" outlineLevel="1" x14ac:dyDescent="0.25">
      <c r="A121" s="54">
        <v>5</v>
      </c>
      <c r="B121" s="32">
        <v>11</v>
      </c>
      <c r="C121" s="10" t="s">
        <v>183</v>
      </c>
      <c r="D121" s="11" t="s">
        <v>50</v>
      </c>
      <c r="E121" s="12" t="s">
        <v>9</v>
      </c>
      <c r="F121" s="131">
        <v>248.75</v>
      </c>
      <c r="G121" s="60" t="s">
        <v>363</v>
      </c>
      <c r="H121" s="139">
        <v>248.75</v>
      </c>
      <c r="I121" s="143">
        <f t="shared" si="1"/>
        <v>1</v>
      </c>
      <c r="J121" s="60" t="s">
        <v>503</v>
      </c>
      <c r="K121" s="60"/>
      <c r="L121" s="60"/>
    </row>
    <row r="122" spans="1:14" s="27" customFormat="1" ht="34.950000000000003" customHeight="1" outlineLevel="1" x14ac:dyDescent="0.25">
      <c r="A122" s="54">
        <v>5</v>
      </c>
      <c r="B122" s="32">
        <v>12</v>
      </c>
      <c r="C122" s="10" t="s">
        <v>382</v>
      </c>
      <c r="D122" s="11" t="s">
        <v>50</v>
      </c>
      <c r="E122" s="12" t="s">
        <v>9</v>
      </c>
      <c r="F122" s="13">
        <v>199</v>
      </c>
      <c r="G122" s="59" t="s">
        <v>363</v>
      </c>
      <c r="H122" s="139">
        <v>199</v>
      </c>
      <c r="I122" s="143">
        <f t="shared" si="1"/>
        <v>1</v>
      </c>
      <c r="J122" s="60" t="s">
        <v>503</v>
      </c>
      <c r="K122" s="59"/>
      <c r="L122" s="59"/>
    </row>
    <row r="123" spans="1:14" s="27" customFormat="1" ht="55.2" customHeight="1" outlineLevel="1" x14ac:dyDescent="0.25">
      <c r="A123" s="54">
        <v>5</v>
      </c>
      <c r="B123" s="32">
        <v>13</v>
      </c>
      <c r="C123" s="10" t="s">
        <v>184</v>
      </c>
      <c r="D123" s="11" t="s">
        <v>61</v>
      </c>
      <c r="E123" s="12" t="s">
        <v>9</v>
      </c>
      <c r="F123" s="13">
        <v>59.7</v>
      </c>
      <c r="G123" s="60" t="s">
        <v>363</v>
      </c>
      <c r="H123" s="139">
        <v>59.7</v>
      </c>
      <c r="I123" s="143">
        <f t="shared" si="1"/>
        <v>1</v>
      </c>
      <c r="J123" s="60" t="s">
        <v>503</v>
      </c>
      <c r="K123" s="60"/>
      <c r="L123" s="60"/>
    </row>
    <row r="124" spans="1:14" s="27" customFormat="1" ht="55.2" customHeight="1" outlineLevel="1" x14ac:dyDescent="0.25">
      <c r="A124" s="54">
        <v>5</v>
      </c>
      <c r="B124" s="32">
        <v>14</v>
      </c>
      <c r="C124" s="10" t="s">
        <v>185</v>
      </c>
      <c r="D124" s="11" t="s">
        <v>473</v>
      </c>
      <c r="E124" s="12" t="s">
        <v>9</v>
      </c>
      <c r="F124" s="13">
        <v>99.5</v>
      </c>
      <c r="G124" s="60" t="s">
        <v>363</v>
      </c>
      <c r="H124" s="139">
        <v>99.5</v>
      </c>
      <c r="I124" s="143">
        <f t="shared" si="1"/>
        <v>1</v>
      </c>
      <c r="J124" s="60" t="s">
        <v>503</v>
      </c>
      <c r="K124" s="60"/>
      <c r="L124" s="60"/>
      <c r="M124" s="89">
        <v>3</v>
      </c>
      <c r="N124" s="88" t="s">
        <v>479</v>
      </c>
    </row>
    <row r="125" spans="1:14" s="27" customFormat="1" ht="30.9" customHeight="1" outlineLevel="1" x14ac:dyDescent="0.25">
      <c r="A125" s="54">
        <v>5</v>
      </c>
      <c r="B125" s="32">
        <v>15</v>
      </c>
      <c r="C125" s="10" t="s">
        <v>186</v>
      </c>
      <c r="D125" s="11" t="s">
        <v>474</v>
      </c>
      <c r="E125" s="12" t="s">
        <v>9</v>
      </c>
      <c r="F125" s="132">
        <v>176.02941999999999</v>
      </c>
      <c r="G125" s="59" t="s">
        <v>363</v>
      </c>
      <c r="H125" s="139">
        <v>176.02941999999999</v>
      </c>
      <c r="I125" s="143">
        <f t="shared" si="1"/>
        <v>1</v>
      </c>
      <c r="J125" s="60" t="s">
        <v>503</v>
      </c>
      <c r="K125" s="59"/>
      <c r="L125" s="59"/>
      <c r="M125" s="89">
        <v>3</v>
      </c>
      <c r="N125" s="88" t="s">
        <v>479</v>
      </c>
    </row>
    <row r="126" spans="1:14" s="27" customFormat="1" ht="55.2" customHeight="1" outlineLevel="1" x14ac:dyDescent="0.25">
      <c r="A126" s="54">
        <v>5</v>
      </c>
      <c r="B126" s="32">
        <v>16</v>
      </c>
      <c r="C126" s="10" t="s">
        <v>475</v>
      </c>
      <c r="D126" s="11" t="s">
        <v>476</v>
      </c>
      <c r="E126" s="12" t="s">
        <v>10</v>
      </c>
      <c r="F126" s="132">
        <v>149.99986999999999</v>
      </c>
      <c r="G126" s="59" t="s">
        <v>363</v>
      </c>
      <c r="H126" s="139">
        <v>149.99986999999999</v>
      </c>
      <c r="I126" s="143">
        <f t="shared" si="1"/>
        <v>1</v>
      </c>
      <c r="J126" s="60" t="s">
        <v>503</v>
      </c>
      <c r="K126" s="59"/>
      <c r="L126" s="59"/>
      <c r="M126" s="89">
        <v>3</v>
      </c>
      <c r="N126" s="88" t="s">
        <v>479</v>
      </c>
    </row>
    <row r="127" spans="1:14" s="27" customFormat="1" ht="45.9" customHeight="1" outlineLevel="1" x14ac:dyDescent="0.25">
      <c r="A127" s="54">
        <v>5</v>
      </c>
      <c r="B127" s="32">
        <v>17</v>
      </c>
      <c r="C127" s="10" t="s">
        <v>107</v>
      </c>
      <c r="D127" s="55" t="s">
        <v>510</v>
      </c>
      <c r="E127" s="65" t="s">
        <v>9</v>
      </c>
      <c r="F127" s="13">
        <v>300</v>
      </c>
      <c r="G127" s="59" t="s">
        <v>363</v>
      </c>
      <c r="H127" s="139">
        <v>260</v>
      </c>
      <c r="I127" s="143">
        <f t="shared" si="1"/>
        <v>0.8666666666666667</v>
      </c>
      <c r="J127" s="60" t="s">
        <v>503</v>
      </c>
      <c r="K127" s="59"/>
      <c r="L127" s="59"/>
    </row>
    <row r="128" spans="1:14" s="27" customFormat="1" ht="47.1" customHeight="1" outlineLevel="1" x14ac:dyDescent="0.25">
      <c r="A128" s="54">
        <v>5</v>
      </c>
      <c r="B128" s="34">
        <v>18</v>
      </c>
      <c r="C128" s="10" t="s">
        <v>187</v>
      </c>
      <c r="D128" s="11" t="s">
        <v>62</v>
      </c>
      <c r="E128" s="12" t="s">
        <v>11</v>
      </c>
      <c r="F128" s="13">
        <v>80</v>
      </c>
      <c r="G128" s="59" t="s">
        <v>111</v>
      </c>
      <c r="H128" s="139">
        <v>80</v>
      </c>
      <c r="I128" s="143">
        <f t="shared" si="1"/>
        <v>1</v>
      </c>
      <c r="J128" s="59" t="s">
        <v>503</v>
      </c>
      <c r="K128" s="59"/>
      <c r="L128" s="59"/>
    </row>
    <row r="129" spans="1:14" s="27" customFormat="1" ht="47.1" customHeight="1" outlineLevel="1" x14ac:dyDescent="0.25">
      <c r="A129" s="54">
        <v>5</v>
      </c>
      <c r="B129" s="34">
        <v>19</v>
      </c>
      <c r="C129" s="10" t="s">
        <v>514</v>
      </c>
      <c r="D129" s="11" t="s">
        <v>515</v>
      </c>
      <c r="E129" s="12" t="s">
        <v>10</v>
      </c>
      <c r="F129" s="132">
        <v>67.071290000000005</v>
      </c>
      <c r="G129" s="59" t="s">
        <v>114</v>
      </c>
      <c r="H129" s="139">
        <v>67.071290000000005</v>
      </c>
      <c r="I129" s="143">
        <f t="shared" si="1"/>
        <v>1</v>
      </c>
      <c r="J129" s="59" t="s">
        <v>503</v>
      </c>
      <c r="K129" s="113"/>
      <c r="L129" s="113"/>
      <c r="M129" s="42"/>
      <c r="N129" s="42"/>
    </row>
    <row r="130" spans="1:14" s="27" customFormat="1" ht="18.75" customHeight="1" x14ac:dyDescent="0.25">
      <c r="A130" s="94">
        <v>6</v>
      </c>
      <c r="B130" s="94"/>
      <c r="C130" s="95"/>
      <c r="D130" s="95" t="s">
        <v>7</v>
      </c>
      <c r="E130" s="96"/>
      <c r="F130" s="77">
        <f>SUM(F131:F151)</f>
        <v>3000</v>
      </c>
      <c r="G130" s="96"/>
      <c r="H130" s="118">
        <f>SUM(H131:H151)</f>
        <v>3000</v>
      </c>
      <c r="I130" s="142">
        <f t="shared" si="1"/>
        <v>1</v>
      </c>
      <c r="J130" s="96"/>
      <c r="K130" s="112"/>
      <c r="L130" s="112"/>
      <c r="M130" s="92">
        <v>3</v>
      </c>
      <c r="N130" s="88" t="s">
        <v>479</v>
      </c>
    </row>
    <row r="131" spans="1:14" s="27" customFormat="1" ht="34.950000000000003" customHeight="1" outlineLevel="1" x14ac:dyDescent="0.25">
      <c r="A131" s="54">
        <v>6</v>
      </c>
      <c r="B131" s="32">
        <v>1</v>
      </c>
      <c r="C131" s="10" t="s">
        <v>188</v>
      </c>
      <c r="D131" s="11" t="s">
        <v>50</v>
      </c>
      <c r="E131" s="12" t="s">
        <v>9</v>
      </c>
      <c r="F131" s="13">
        <v>99.5</v>
      </c>
      <c r="G131" s="59" t="s">
        <v>363</v>
      </c>
      <c r="H131" s="139">
        <v>99.5</v>
      </c>
      <c r="I131" s="143">
        <f t="shared" si="1"/>
        <v>1</v>
      </c>
      <c r="J131" s="60" t="s">
        <v>503</v>
      </c>
      <c r="K131" s="113"/>
      <c r="L131" s="113"/>
      <c r="M131" s="92">
        <v>3</v>
      </c>
      <c r="N131" s="88" t="s">
        <v>479</v>
      </c>
    </row>
    <row r="132" spans="1:14" s="27" customFormat="1" ht="34.950000000000003" customHeight="1" outlineLevel="1" x14ac:dyDescent="0.25">
      <c r="A132" s="54">
        <v>6</v>
      </c>
      <c r="B132" s="32">
        <v>2</v>
      </c>
      <c r="C132" s="10" t="s">
        <v>63</v>
      </c>
      <c r="D132" s="11" t="s">
        <v>50</v>
      </c>
      <c r="E132" s="12" t="s">
        <v>9</v>
      </c>
      <c r="F132" s="13">
        <v>99.5</v>
      </c>
      <c r="G132" s="59" t="s">
        <v>363</v>
      </c>
      <c r="H132" s="139">
        <v>99.5</v>
      </c>
      <c r="I132" s="143">
        <f t="shared" si="1"/>
        <v>1</v>
      </c>
      <c r="J132" s="60" t="s">
        <v>503</v>
      </c>
      <c r="K132" s="113"/>
      <c r="L132" s="113"/>
      <c r="M132" s="92">
        <v>3</v>
      </c>
      <c r="N132" s="88" t="s">
        <v>479</v>
      </c>
    </row>
    <row r="133" spans="1:14" s="27" customFormat="1" ht="34.950000000000003" customHeight="1" outlineLevel="1" x14ac:dyDescent="0.25">
      <c r="A133" s="54">
        <v>6</v>
      </c>
      <c r="B133" s="32">
        <v>3</v>
      </c>
      <c r="C133" s="10" t="s">
        <v>189</v>
      </c>
      <c r="D133" s="11" t="s">
        <v>50</v>
      </c>
      <c r="E133" s="12" t="s">
        <v>9</v>
      </c>
      <c r="F133" s="131">
        <v>149.25</v>
      </c>
      <c r="G133" s="59" t="s">
        <v>363</v>
      </c>
      <c r="H133" s="139">
        <v>149.25</v>
      </c>
      <c r="I133" s="143">
        <f t="shared" si="1"/>
        <v>1</v>
      </c>
      <c r="J133" s="60" t="s">
        <v>503</v>
      </c>
      <c r="K133" s="113"/>
      <c r="L133" s="113"/>
      <c r="M133" s="92">
        <v>3</v>
      </c>
      <c r="N133" s="88" t="s">
        <v>479</v>
      </c>
    </row>
    <row r="134" spans="1:14" s="27" customFormat="1" ht="34.950000000000003" customHeight="1" outlineLevel="1" x14ac:dyDescent="0.25">
      <c r="A134" s="54">
        <v>6</v>
      </c>
      <c r="B134" s="32">
        <v>4</v>
      </c>
      <c r="C134" s="10" t="s">
        <v>190</v>
      </c>
      <c r="D134" s="11" t="s">
        <v>50</v>
      </c>
      <c r="E134" s="12" t="s">
        <v>9</v>
      </c>
      <c r="F134" s="132">
        <v>199.08249000000001</v>
      </c>
      <c r="G134" s="59" t="s">
        <v>363</v>
      </c>
      <c r="H134" s="139">
        <v>199.08249000000001</v>
      </c>
      <c r="I134" s="143">
        <f t="shared" si="1"/>
        <v>1</v>
      </c>
      <c r="J134" s="60" t="s">
        <v>503</v>
      </c>
      <c r="K134" s="113"/>
      <c r="L134" s="113"/>
      <c r="M134" s="92">
        <v>3</v>
      </c>
      <c r="N134" s="88" t="s">
        <v>479</v>
      </c>
    </row>
    <row r="135" spans="1:14" s="27" customFormat="1" ht="34.950000000000003" customHeight="1" outlineLevel="1" x14ac:dyDescent="0.25">
      <c r="A135" s="54">
        <v>6</v>
      </c>
      <c r="B135" s="32">
        <v>5</v>
      </c>
      <c r="C135" s="10" t="s">
        <v>191</v>
      </c>
      <c r="D135" s="11" t="s">
        <v>50</v>
      </c>
      <c r="E135" s="12" t="s">
        <v>9</v>
      </c>
      <c r="F135" s="131">
        <v>149.25</v>
      </c>
      <c r="G135" s="59" t="s">
        <v>363</v>
      </c>
      <c r="H135" s="139">
        <v>149.25</v>
      </c>
      <c r="I135" s="143">
        <f t="shared" si="1"/>
        <v>1</v>
      </c>
      <c r="J135" s="60" t="s">
        <v>503</v>
      </c>
      <c r="K135" s="113"/>
      <c r="L135" s="113"/>
      <c r="M135" s="92">
        <v>3</v>
      </c>
      <c r="N135" s="88" t="s">
        <v>479</v>
      </c>
    </row>
    <row r="136" spans="1:14" s="27" customFormat="1" ht="30.9" customHeight="1" outlineLevel="1" x14ac:dyDescent="0.25">
      <c r="A136" s="54">
        <v>6</v>
      </c>
      <c r="B136" s="32">
        <v>6</v>
      </c>
      <c r="C136" s="10" t="s">
        <v>192</v>
      </c>
      <c r="D136" s="11" t="s">
        <v>31</v>
      </c>
      <c r="E136" s="12" t="s">
        <v>364</v>
      </c>
      <c r="F136" s="13">
        <v>100</v>
      </c>
      <c r="G136" s="59" t="s">
        <v>113</v>
      </c>
      <c r="H136" s="139">
        <v>100</v>
      </c>
      <c r="I136" s="145">
        <f t="shared" si="1"/>
        <v>1</v>
      </c>
      <c r="J136" s="60" t="s">
        <v>503</v>
      </c>
      <c r="K136" s="113"/>
      <c r="L136" s="113"/>
      <c r="M136" s="101">
        <v>5</v>
      </c>
      <c r="N136" s="88" t="s">
        <v>497</v>
      </c>
    </row>
    <row r="137" spans="1:14" s="27" customFormat="1" ht="64.95" customHeight="1" outlineLevel="1" x14ac:dyDescent="0.25">
      <c r="A137" s="54">
        <v>6</v>
      </c>
      <c r="B137" s="32">
        <v>7</v>
      </c>
      <c r="C137" s="10" t="s">
        <v>193</v>
      </c>
      <c r="D137" s="11" t="s">
        <v>31</v>
      </c>
      <c r="E137" s="12" t="s">
        <v>364</v>
      </c>
      <c r="F137" s="13">
        <v>300</v>
      </c>
      <c r="G137" s="59" t="s">
        <v>113</v>
      </c>
      <c r="H137" s="139">
        <v>300</v>
      </c>
      <c r="I137" s="145">
        <f t="shared" si="1"/>
        <v>1</v>
      </c>
      <c r="J137" s="60" t="s">
        <v>503</v>
      </c>
      <c r="K137" s="113"/>
      <c r="L137" s="113"/>
      <c r="M137" s="92">
        <v>3</v>
      </c>
      <c r="N137" s="88" t="s">
        <v>479</v>
      </c>
    </row>
    <row r="138" spans="1:14" s="27" customFormat="1" ht="34.5" customHeight="1" outlineLevel="1" x14ac:dyDescent="0.25">
      <c r="A138" s="54">
        <v>6</v>
      </c>
      <c r="B138" s="32">
        <v>8</v>
      </c>
      <c r="C138" s="10" t="s">
        <v>194</v>
      </c>
      <c r="D138" s="11" t="s">
        <v>31</v>
      </c>
      <c r="E138" s="12" t="s">
        <v>364</v>
      </c>
      <c r="F138" s="13">
        <v>100</v>
      </c>
      <c r="G138" s="59" t="s">
        <v>113</v>
      </c>
      <c r="H138" s="139">
        <v>100</v>
      </c>
      <c r="I138" s="145">
        <f t="shared" si="1"/>
        <v>1</v>
      </c>
      <c r="J138" s="60" t="s">
        <v>503</v>
      </c>
      <c r="K138" s="113"/>
      <c r="L138" s="113"/>
      <c r="M138" s="92">
        <v>3</v>
      </c>
      <c r="N138" s="88" t="s">
        <v>479</v>
      </c>
    </row>
    <row r="139" spans="1:14" s="27" customFormat="1" ht="19.95" customHeight="1" outlineLevel="1" x14ac:dyDescent="0.25">
      <c r="A139" s="54">
        <v>6</v>
      </c>
      <c r="B139" s="32">
        <v>9</v>
      </c>
      <c r="C139" s="10" t="s">
        <v>195</v>
      </c>
      <c r="D139" s="11" t="s">
        <v>31</v>
      </c>
      <c r="E139" s="12" t="s">
        <v>364</v>
      </c>
      <c r="F139" s="13">
        <v>150</v>
      </c>
      <c r="G139" s="59" t="s">
        <v>113</v>
      </c>
      <c r="H139" s="139">
        <v>150</v>
      </c>
      <c r="I139" s="145">
        <f t="shared" si="1"/>
        <v>1</v>
      </c>
      <c r="J139" s="60" t="s">
        <v>503</v>
      </c>
      <c r="K139" s="113"/>
      <c r="L139" s="113"/>
      <c r="M139" s="92">
        <v>3</v>
      </c>
      <c r="N139" s="88" t="s">
        <v>479</v>
      </c>
    </row>
    <row r="140" spans="1:14" s="27" customFormat="1" ht="30.9" customHeight="1" outlineLevel="1" x14ac:dyDescent="0.25">
      <c r="A140" s="54">
        <v>6</v>
      </c>
      <c r="B140" s="32">
        <v>10</v>
      </c>
      <c r="C140" s="10" t="s">
        <v>196</v>
      </c>
      <c r="D140" s="11" t="s">
        <v>31</v>
      </c>
      <c r="E140" s="12" t="s">
        <v>364</v>
      </c>
      <c r="F140" s="13">
        <v>100</v>
      </c>
      <c r="G140" s="59" t="s">
        <v>113</v>
      </c>
      <c r="H140" s="139">
        <v>100</v>
      </c>
      <c r="I140" s="145">
        <f t="shared" si="1"/>
        <v>1</v>
      </c>
      <c r="J140" s="60" t="s">
        <v>503</v>
      </c>
      <c r="K140" s="113"/>
      <c r="L140" s="113"/>
      <c r="M140" s="92">
        <v>3</v>
      </c>
      <c r="N140" s="88" t="s">
        <v>479</v>
      </c>
    </row>
    <row r="141" spans="1:14" s="27" customFormat="1" ht="30.9" customHeight="1" outlineLevel="1" x14ac:dyDescent="0.25">
      <c r="A141" s="54">
        <v>6</v>
      </c>
      <c r="B141" s="32">
        <v>11</v>
      </c>
      <c r="C141" s="10" t="s">
        <v>197</v>
      </c>
      <c r="D141" s="11" t="s">
        <v>31</v>
      </c>
      <c r="E141" s="12" t="s">
        <v>364</v>
      </c>
      <c r="F141" s="13">
        <v>100</v>
      </c>
      <c r="G141" s="59" t="s">
        <v>113</v>
      </c>
      <c r="H141" s="139">
        <v>100</v>
      </c>
      <c r="I141" s="145">
        <f t="shared" si="1"/>
        <v>1</v>
      </c>
      <c r="J141" s="60" t="s">
        <v>503</v>
      </c>
      <c r="K141" s="113"/>
      <c r="L141" s="113"/>
      <c r="M141" s="92">
        <v>3</v>
      </c>
      <c r="N141" s="88" t="s">
        <v>479</v>
      </c>
    </row>
    <row r="142" spans="1:14" s="27" customFormat="1" ht="30.9" customHeight="1" outlineLevel="1" x14ac:dyDescent="0.25">
      <c r="A142" s="54">
        <v>6</v>
      </c>
      <c r="B142" s="32">
        <v>12</v>
      </c>
      <c r="C142" s="10" t="s">
        <v>198</v>
      </c>
      <c r="D142" s="11" t="s">
        <v>34</v>
      </c>
      <c r="E142" s="12" t="s">
        <v>364</v>
      </c>
      <c r="F142" s="13">
        <v>100</v>
      </c>
      <c r="G142" s="59" t="s">
        <v>113</v>
      </c>
      <c r="H142" s="139">
        <v>100</v>
      </c>
      <c r="I142" s="145">
        <f t="shared" si="1"/>
        <v>1</v>
      </c>
      <c r="J142" s="60" t="s">
        <v>503</v>
      </c>
      <c r="K142" s="113"/>
      <c r="L142" s="113"/>
      <c r="M142" s="92">
        <v>3</v>
      </c>
      <c r="N142" s="88" t="s">
        <v>479</v>
      </c>
    </row>
    <row r="143" spans="1:14" s="27" customFormat="1" ht="21" customHeight="1" outlineLevel="1" x14ac:dyDescent="0.25">
      <c r="A143" s="54">
        <v>6</v>
      </c>
      <c r="B143" s="32">
        <v>13</v>
      </c>
      <c r="C143" s="10" t="s">
        <v>199</v>
      </c>
      <c r="D143" s="11" t="s">
        <v>31</v>
      </c>
      <c r="E143" s="12" t="s">
        <v>364</v>
      </c>
      <c r="F143" s="13">
        <v>100</v>
      </c>
      <c r="G143" s="59" t="s">
        <v>113</v>
      </c>
      <c r="H143" s="139">
        <v>100</v>
      </c>
      <c r="I143" s="145">
        <f t="shared" si="1"/>
        <v>1</v>
      </c>
      <c r="J143" s="60" t="s">
        <v>503</v>
      </c>
      <c r="K143" s="113"/>
      <c r="L143" s="113"/>
      <c r="M143" s="92">
        <v>3</v>
      </c>
      <c r="N143" s="88" t="s">
        <v>479</v>
      </c>
    </row>
    <row r="144" spans="1:14" s="27" customFormat="1" ht="49.95" customHeight="1" outlineLevel="1" x14ac:dyDescent="0.25">
      <c r="A144" s="54">
        <v>6</v>
      </c>
      <c r="B144" s="32">
        <v>14</v>
      </c>
      <c r="C144" s="10" t="s">
        <v>200</v>
      </c>
      <c r="D144" s="11" t="s">
        <v>34</v>
      </c>
      <c r="E144" s="12" t="s">
        <v>364</v>
      </c>
      <c r="F144" s="132">
        <v>99.999989999999997</v>
      </c>
      <c r="G144" s="59" t="s">
        <v>113</v>
      </c>
      <c r="H144" s="139">
        <v>99.999989999999997</v>
      </c>
      <c r="I144" s="145">
        <f t="shared" si="1"/>
        <v>1</v>
      </c>
      <c r="J144" s="60" t="s">
        <v>503</v>
      </c>
      <c r="K144" s="113"/>
      <c r="L144" s="113"/>
      <c r="M144" s="92">
        <v>3</v>
      </c>
      <c r="N144" s="88" t="s">
        <v>479</v>
      </c>
    </row>
    <row r="145" spans="1:14" s="27" customFormat="1" ht="33" customHeight="1" outlineLevel="1" x14ac:dyDescent="0.25">
      <c r="A145" s="54">
        <v>6</v>
      </c>
      <c r="B145" s="32">
        <v>15</v>
      </c>
      <c r="C145" s="10" t="s">
        <v>201</v>
      </c>
      <c r="D145" s="11" t="s">
        <v>34</v>
      </c>
      <c r="E145" s="12" t="s">
        <v>364</v>
      </c>
      <c r="F145" s="13">
        <v>300</v>
      </c>
      <c r="G145" s="59" t="s">
        <v>113</v>
      </c>
      <c r="H145" s="139">
        <v>300</v>
      </c>
      <c r="I145" s="145">
        <f t="shared" ref="I145:I212" si="2">H145/F145</f>
        <v>1</v>
      </c>
      <c r="J145" s="60" t="s">
        <v>503</v>
      </c>
      <c r="K145" s="113"/>
      <c r="L145" s="113"/>
      <c r="M145" s="92">
        <v>3</v>
      </c>
      <c r="N145" s="88" t="s">
        <v>479</v>
      </c>
    </row>
    <row r="146" spans="1:14" s="27" customFormat="1" ht="19.95" customHeight="1" outlineLevel="1" x14ac:dyDescent="0.25">
      <c r="A146" s="54">
        <v>6</v>
      </c>
      <c r="B146" s="32">
        <v>16</v>
      </c>
      <c r="C146" s="10" t="s">
        <v>202</v>
      </c>
      <c r="D146" s="11" t="s">
        <v>31</v>
      </c>
      <c r="E146" s="12" t="s">
        <v>364</v>
      </c>
      <c r="F146" s="13">
        <v>300</v>
      </c>
      <c r="G146" s="59" t="s">
        <v>113</v>
      </c>
      <c r="H146" s="120">
        <v>300</v>
      </c>
      <c r="I146" s="146">
        <f t="shared" si="2"/>
        <v>1</v>
      </c>
      <c r="J146" s="60" t="s">
        <v>503</v>
      </c>
      <c r="K146" s="113"/>
      <c r="L146" s="113"/>
      <c r="M146" s="92">
        <v>3</v>
      </c>
      <c r="N146" s="88" t="s">
        <v>479</v>
      </c>
    </row>
    <row r="147" spans="1:14" s="27" customFormat="1" ht="45" customHeight="1" outlineLevel="1" x14ac:dyDescent="0.25">
      <c r="A147" s="54">
        <v>6</v>
      </c>
      <c r="B147" s="32">
        <v>17</v>
      </c>
      <c r="C147" s="10" t="s">
        <v>203</v>
      </c>
      <c r="D147" s="11" t="s">
        <v>34</v>
      </c>
      <c r="E147" s="12" t="s">
        <v>364</v>
      </c>
      <c r="F147" s="13">
        <v>300</v>
      </c>
      <c r="G147" s="59" t="s">
        <v>113</v>
      </c>
      <c r="H147" s="120">
        <v>300</v>
      </c>
      <c r="I147" s="145">
        <f t="shared" si="2"/>
        <v>1</v>
      </c>
      <c r="J147" s="60" t="s">
        <v>503</v>
      </c>
      <c r="K147" s="113"/>
      <c r="L147" s="113"/>
      <c r="M147" s="92">
        <v>3</v>
      </c>
      <c r="N147" s="88" t="s">
        <v>479</v>
      </c>
    </row>
    <row r="148" spans="1:14" s="27" customFormat="1" ht="45" customHeight="1" outlineLevel="1" x14ac:dyDescent="0.25">
      <c r="A148" s="54">
        <v>6</v>
      </c>
      <c r="B148" s="32">
        <v>18</v>
      </c>
      <c r="C148" s="10" t="s">
        <v>204</v>
      </c>
      <c r="D148" s="11" t="s">
        <v>31</v>
      </c>
      <c r="E148" s="12" t="s">
        <v>364</v>
      </c>
      <c r="F148" s="13">
        <v>100</v>
      </c>
      <c r="G148" s="59" t="s">
        <v>113</v>
      </c>
      <c r="H148" s="139">
        <v>100</v>
      </c>
      <c r="I148" s="143">
        <f t="shared" si="2"/>
        <v>1</v>
      </c>
      <c r="J148" s="136" t="s">
        <v>503</v>
      </c>
      <c r="K148" s="113"/>
      <c r="L148" s="113"/>
      <c r="M148" s="92">
        <v>3</v>
      </c>
      <c r="N148" s="88" t="s">
        <v>479</v>
      </c>
    </row>
    <row r="149" spans="1:14" s="27" customFormat="1" ht="34.950000000000003" customHeight="1" outlineLevel="1" x14ac:dyDescent="0.25">
      <c r="A149" s="54">
        <v>6</v>
      </c>
      <c r="B149" s="32">
        <v>19</v>
      </c>
      <c r="C149" s="10" t="s">
        <v>366</v>
      </c>
      <c r="D149" s="10" t="s">
        <v>50</v>
      </c>
      <c r="E149" s="12" t="s">
        <v>9</v>
      </c>
      <c r="F149" s="13">
        <v>99.5</v>
      </c>
      <c r="G149" s="59" t="s">
        <v>363</v>
      </c>
      <c r="H149" s="139">
        <v>99.5</v>
      </c>
      <c r="I149" s="143">
        <f t="shared" si="2"/>
        <v>1</v>
      </c>
      <c r="J149" s="135" t="s">
        <v>503</v>
      </c>
      <c r="K149" s="113"/>
      <c r="L149" s="113"/>
      <c r="M149" s="92">
        <v>3</v>
      </c>
      <c r="N149" s="88" t="s">
        <v>479</v>
      </c>
    </row>
    <row r="150" spans="1:14" s="27" customFormat="1" ht="34.950000000000003" customHeight="1" outlineLevel="1" x14ac:dyDescent="0.25">
      <c r="A150" s="54">
        <v>6</v>
      </c>
      <c r="B150" s="32">
        <v>20</v>
      </c>
      <c r="C150" s="10" t="s">
        <v>205</v>
      </c>
      <c r="D150" s="10" t="s">
        <v>50</v>
      </c>
      <c r="E150" s="12" t="s">
        <v>9</v>
      </c>
      <c r="F150" s="131">
        <v>49.75</v>
      </c>
      <c r="G150" s="59" t="s">
        <v>363</v>
      </c>
      <c r="H150" s="139">
        <v>49.75</v>
      </c>
      <c r="I150" s="143">
        <f t="shared" si="2"/>
        <v>1</v>
      </c>
      <c r="J150" s="135" t="s">
        <v>503</v>
      </c>
      <c r="K150" s="113"/>
      <c r="L150" s="113"/>
      <c r="M150" s="92">
        <v>3</v>
      </c>
      <c r="N150" s="88" t="s">
        <v>479</v>
      </c>
    </row>
    <row r="151" spans="1:14" s="27" customFormat="1" ht="34.950000000000003" customHeight="1" outlineLevel="1" x14ac:dyDescent="0.25">
      <c r="A151" s="54">
        <v>6</v>
      </c>
      <c r="B151" s="32">
        <v>21</v>
      </c>
      <c r="C151" s="10" t="s">
        <v>514</v>
      </c>
      <c r="D151" s="10" t="s">
        <v>515</v>
      </c>
      <c r="E151" s="12" t="s">
        <v>10</v>
      </c>
      <c r="F151" s="132">
        <v>4.1675199999999997</v>
      </c>
      <c r="G151" s="59" t="s">
        <v>519</v>
      </c>
      <c r="H151" s="139">
        <v>4.1675199999999997</v>
      </c>
      <c r="I151" s="143">
        <f t="shared" si="2"/>
        <v>1</v>
      </c>
      <c r="J151" s="135" t="s">
        <v>503</v>
      </c>
      <c r="K151" s="113"/>
      <c r="L151" s="113"/>
      <c r="M151" s="92"/>
      <c r="N151" s="88"/>
    </row>
    <row r="152" spans="1:14" s="27" customFormat="1" ht="16.5" customHeight="1" x14ac:dyDescent="0.25">
      <c r="A152" s="30">
        <v>7</v>
      </c>
      <c r="B152" s="30"/>
      <c r="C152" s="6"/>
      <c r="D152" s="6" t="s">
        <v>7</v>
      </c>
      <c r="E152" s="9"/>
      <c r="F152" s="7">
        <f>SUM(F153:F182)</f>
        <v>2999.9999999999995</v>
      </c>
      <c r="G152" s="9"/>
      <c r="H152" s="118">
        <f>SUM(H153:H182)</f>
        <v>2999.9020899999996</v>
      </c>
      <c r="I152" s="142">
        <f t="shared" si="2"/>
        <v>0.99996736333333336</v>
      </c>
      <c r="J152" s="9"/>
      <c r="K152" s="9"/>
      <c r="L152" s="9"/>
    </row>
    <row r="153" spans="1:14" s="27" customFormat="1" ht="18.899999999999999" customHeight="1" outlineLevel="1" x14ac:dyDescent="0.25">
      <c r="A153" s="54">
        <v>7</v>
      </c>
      <c r="B153" s="32">
        <v>1</v>
      </c>
      <c r="C153" s="10" t="s">
        <v>206</v>
      </c>
      <c r="D153" s="11" t="s">
        <v>31</v>
      </c>
      <c r="E153" s="12" t="s">
        <v>364</v>
      </c>
      <c r="F153" s="13">
        <v>250</v>
      </c>
      <c r="G153" s="59" t="s">
        <v>113</v>
      </c>
      <c r="H153" s="120">
        <v>250</v>
      </c>
      <c r="I153" s="144">
        <f t="shared" si="2"/>
        <v>1</v>
      </c>
      <c r="J153" s="59" t="s">
        <v>503</v>
      </c>
      <c r="K153" s="59"/>
      <c r="L153" s="59"/>
    </row>
    <row r="154" spans="1:14" s="27" customFormat="1" ht="18.899999999999999" customHeight="1" outlineLevel="1" x14ac:dyDescent="0.25">
      <c r="A154" s="54">
        <v>7</v>
      </c>
      <c r="B154" s="32">
        <v>2</v>
      </c>
      <c r="C154" s="10" t="s">
        <v>207</v>
      </c>
      <c r="D154" s="11" t="s">
        <v>31</v>
      </c>
      <c r="E154" s="12" t="s">
        <v>364</v>
      </c>
      <c r="F154" s="13">
        <v>250</v>
      </c>
      <c r="G154" s="59" t="s">
        <v>113</v>
      </c>
      <c r="H154" s="120">
        <v>250</v>
      </c>
      <c r="I154" s="144">
        <f t="shared" si="2"/>
        <v>1</v>
      </c>
      <c r="J154" s="59" t="s">
        <v>503</v>
      </c>
      <c r="K154" s="59"/>
      <c r="L154" s="59"/>
    </row>
    <row r="155" spans="1:14" s="27" customFormat="1" ht="45" customHeight="1" outlineLevel="1" x14ac:dyDescent="0.25">
      <c r="A155" s="54">
        <v>7</v>
      </c>
      <c r="B155" s="32">
        <v>3</v>
      </c>
      <c r="C155" s="10" t="s">
        <v>208</v>
      </c>
      <c r="D155" s="11" t="s">
        <v>64</v>
      </c>
      <c r="E155" s="12" t="s">
        <v>364</v>
      </c>
      <c r="F155" s="13">
        <v>200</v>
      </c>
      <c r="G155" s="59" t="s">
        <v>113</v>
      </c>
      <c r="H155" s="139">
        <v>200</v>
      </c>
      <c r="I155" s="143">
        <f t="shared" si="2"/>
        <v>1</v>
      </c>
      <c r="J155" s="59" t="s">
        <v>503</v>
      </c>
      <c r="K155" s="59"/>
      <c r="L155" s="59"/>
    </row>
    <row r="156" spans="1:14" s="27" customFormat="1" ht="30" customHeight="1" outlineLevel="1" x14ac:dyDescent="0.25">
      <c r="A156" s="54">
        <v>7</v>
      </c>
      <c r="B156" s="32">
        <v>4</v>
      </c>
      <c r="C156" s="10" t="s">
        <v>209</v>
      </c>
      <c r="D156" s="11" t="s">
        <v>31</v>
      </c>
      <c r="E156" s="12" t="s">
        <v>364</v>
      </c>
      <c r="F156" s="13">
        <v>100</v>
      </c>
      <c r="G156" s="59" t="s">
        <v>113</v>
      </c>
      <c r="H156" s="139">
        <v>100</v>
      </c>
      <c r="I156" s="143">
        <f t="shared" si="2"/>
        <v>1</v>
      </c>
      <c r="J156" s="59" t="s">
        <v>503</v>
      </c>
      <c r="K156" s="59"/>
      <c r="L156" s="59"/>
    </row>
    <row r="157" spans="1:14" s="27" customFormat="1" ht="18.899999999999999" customHeight="1" outlineLevel="1" x14ac:dyDescent="0.25">
      <c r="A157" s="54">
        <v>7</v>
      </c>
      <c r="B157" s="32">
        <v>5</v>
      </c>
      <c r="C157" s="10" t="s">
        <v>210</v>
      </c>
      <c r="D157" s="11" t="s">
        <v>31</v>
      </c>
      <c r="E157" s="12" t="s">
        <v>364</v>
      </c>
      <c r="F157" s="13">
        <v>100</v>
      </c>
      <c r="G157" s="59" t="s">
        <v>113</v>
      </c>
      <c r="H157" s="139">
        <v>100</v>
      </c>
      <c r="I157" s="143">
        <f t="shared" si="2"/>
        <v>1</v>
      </c>
      <c r="J157" s="59" t="s">
        <v>503</v>
      </c>
      <c r="K157" s="59"/>
      <c r="L157" s="59"/>
    </row>
    <row r="158" spans="1:14" s="27" customFormat="1" ht="30" customHeight="1" outlineLevel="1" x14ac:dyDescent="0.25">
      <c r="A158" s="54">
        <v>7</v>
      </c>
      <c r="B158" s="32">
        <v>6</v>
      </c>
      <c r="C158" s="10" t="s">
        <v>211</v>
      </c>
      <c r="D158" s="11" t="s">
        <v>31</v>
      </c>
      <c r="E158" s="12" t="s">
        <v>364</v>
      </c>
      <c r="F158" s="13">
        <v>100</v>
      </c>
      <c r="G158" s="59" t="s">
        <v>113</v>
      </c>
      <c r="H158" s="139">
        <v>100</v>
      </c>
      <c r="I158" s="143">
        <f t="shared" si="2"/>
        <v>1</v>
      </c>
      <c r="J158" s="59" t="s">
        <v>503</v>
      </c>
      <c r="K158" s="59"/>
      <c r="L158" s="59"/>
    </row>
    <row r="159" spans="1:14" s="27" customFormat="1" ht="45" customHeight="1" outlineLevel="1" x14ac:dyDescent="0.25">
      <c r="A159" s="54">
        <v>7</v>
      </c>
      <c r="B159" s="32">
        <v>7</v>
      </c>
      <c r="C159" s="10" t="s">
        <v>212</v>
      </c>
      <c r="D159" s="11" t="s">
        <v>31</v>
      </c>
      <c r="E159" s="12" t="s">
        <v>364</v>
      </c>
      <c r="F159" s="13">
        <v>100</v>
      </c>
      <c r="G159" s="59" t="s">
        <v>113</v>
      </c>
      <c r="H159" s="139">
        <v>100</v>
      </c>
      <c r="I159" s="143">
        <f t="shared" si="2"/>
        <v>1</v>
      </c>
      <c r="J159" s="59" t="s">
        <v>503</v>
      </c>
      <c r="K159" s="59"/>
      <c r="L159" s="59"/>
    </row>
    <row r="160" spans="1:14" s="27" customFormat="1" ht="30.9" customHeight="1" outlineLevel="1" x14ac:dyDescent="0.25">
      <c r="A160" s="54">
        <v>7</v>
      </c>
      <c r="B160" s="32">
        <v>8</v>
      </c>
      <c r="C160" s="10" t="s">
        <v>213</v>
      </c>
      <c r="D160" s="11" t="s">
        <v>31</v>
      </c>
      <c r="E160" s="12" t="s">
        <v>364</v>
      </c>
      <c r="F160" s="13">
        <v>100</v>
      </c>
      <c r="G160" s="59" t="s">
        <v>113</v>
      </c>
      <c r="H160" s="139">
        <v>100</v>
      </c>
      <c r="I160" s="143">
        <f t="shared" si="2"/>
        <v>1</v>
      </c>
      <c r="J160" s="59" t="s">
        <v>503</v>
      </c>
      <c r="K160" s="59"/>
      <c r="L160" s="59"/>
    </row>
    <row r="161" spans="1:14" s="27" customFormat="1" ht="45" customHeight="1" outlineLevel="1" x14ac:dyDescent="0.25">
      <c r="A161" s="54">
        <v>7</v>
      </c>
      <c r="B161" s="32">
        <v>9</v>
      </c>
      <c r="C161" s="10" t="s">
        <v>214</v>
      </c>
      <c r="D161" s="11" t="s">
        <v>31</v>
      </c>
      <c r="E161" s="12" t="s">
        <v>364</v>
      </c>
      <c r="F161" s="13">
        <v>100</v>
      </c>
      <c r="G161" s="59" t="s">
        <v>113</v>
      </c>
      <c r="H161" s="139">
        <v>100</v>
      </c>
      <c r="I161" s="143">
        <f t="shared" si="2"/>
        <v>1</v>
      </c>
      <c r="J161" s="59" t="s">
        <v>503</v>
      </c>
      <c r="K161" s="59"/>
      <c r="L161" s="59"/>
    </row>
    <row r="162" spans="1:14" s="27" customFormat="1" ht="30.9" customHeight="1" outlineLevel="1" x14ac:dyDescent="0.25">
      <c r="A162" s="54">
        <v>7</v>
      </c>
      <c r="B162" s="32">
        <v>10</v>
      </c>
      <c r="C162" s="10" t="s">
        <v>396</v>
      </c>
      <c r="D162" s="11" t="s">
        <v>482</v>
      </c>
      <c r="E162" s="12" t="s">
        <v>364</v>
      </c>
      <c r="F162" s="13">
        <v>100</v>
      </c>
      <c r="G162" s="59" t="s">
        <v>113</v>
      </c>
      <c r="H162" s="139">
        <v>100</v>
      </c>
      <c r="I162" s="143">
        <f t="shared" si="2"/>
        <v>1</v>
      </c>
      <c r="J162" s="59" t="s">
        <v>503</v>
      </c>
      <c r="K162" s="59"/>
      <c r="L162" s="59"/>
      <c r="M162" s="97">
        <v>4</v>
      </c>
      <c r="N162" s="93" t="s">
        <v>483</v>
      </c>
    </row>
    <row r="163" spans="1:14" s="27" customFormat="1" ht="30.9" customHeight="1" outlineLevel="1" x14ac:dyDescent="0.25">
      <c r="A163" s="54">
        <v>7</v>
      </c>
      <c r="B163" s="32">
        <v>11</v>
      </c>
      <c r="C163" s="10" t="s">
        <v>215</v>
      </c>
      <c r="D163" s="11" t="s">
        <v>31</v>
      </c>
      <c r="E163" s="12" t="s">
        <v>364</v>
      </c>
      <c r="F163" s="13">
        <v>100</v>
      </c>
      <c r="G163" s="59" t="s">
        <v>113</v>
      </c>
      <c r="H163" s="139">
        <v>100</v>
      </c>
      <c r="I163" s="143">
        <f t="shared" si="2"/>
        <v>1</v>
      </c>
      <c r="J163" s="59" t="s">
        <v>503</v>
      </c>
      <c r="K163" s="59"/>
      <c r="L163" s="59"/>
    </row>
    <row r="164" spans="1:14" s="27" customFormat="1" ht="39" customHeight="1" outlineLevel="1" x14ac:dyDescent="0.25">
      <c r="A164" s="54">
        <v>7</v>
      </c>
      <c r="B164" s="32">
        <v>12</v>
      </c>
      <c r="C164" s="10" t="s">
        <v>216</v>
      </c>
      <c r="D164" s="11" t="s">
        <v>31</v>
      </c>
      <c r="E164" s="12" t="s">
        <v>364</v>
      </c>
      <c r="F164" s="13">
        <v>100</v>
      </c>
      <c r="G164" s="59" t="s">
        <v>113</v>
      </c>
      <c r="H164" s="139">
        <v>100</v>
      </c>
      <c r="I164" s="143">
        <f t="shared" si="2"/>
        <v>1</v>
      </c>
      <c r="J164" s="59" t="s">
        <v>503</v>
      </c>
      <c r="K164" s="59"/>
      <c r="L164" s="59"/>
    </row>
    <row r="165" spans="1:14" s="27" customFormat="1" ht="45" customHeight="1" outlineLevel="1" x14ac:dyDescent="0.25">
      <c r="A165" s="54">
        <v>7</v>
      </c>
      <c r="B165" s="32">
        <v>13</v>
      </c>
      <c r="C165" s="10" t="s">
        <v>217</v>
      </c>
      <c r="D165" s="11" t="s">
        <v>31</v>
      </c>
      <c r="E165" s="12" t="s">
        <v>364</v>
      </c>
      <c r="F165" s="13">
        <v>100</v>
      </c>
      <c r="G165" s="59" t="s">
        <v>110</v>
      </c>
      <c r="H165" s="139">
        <v>100</v>
      </c>
      <c r="I165" s="143">
        <f t="shared" si="2"/>
        <v>1</v>
      </c>
      <c r="J165" s="59" t="s">
        <v>503</v>
      </c>
      <c r="K165" s="59"/>
      <c r="L165" s="59"/>
    </row>
    <row r="166" spans="1:14" s="27" customFormat="1" ht="45" customHeight="1" outlineLevel="1" x14ac:dyDescent="0.25">
      <c r="A166" s="54">
        <v>7</v>
      </c>
      <c r="B166" s="32">
        <v>14</v>
      </c>
      <c r="C166" s="10" t="s">
        <v>218</v>
      </c>
      <c r="D166" s="11" t="s">
        <v>31</v>
      </c>
      <c r="E166" s="12" t="s">
        <v>364</v>
      </c>
      <c r="F166" s="13">
        <v>100</v>
      </c>
      <c r="G166" s="59" t="s">
        <v>113</v>
      </c>
      <c r="H166" s="139">
        <v>100</v>
      </c>
      <c r="I166" s="143">
        <f t="shared" si="2"/>
        <v>1</v>
      </c>
      <c r="J166" s="59" t="s">
        <v>503</v>
      </c>
      <c r="K166" s="59"/>
      <c r="L166" s="59"/>
    </row>
    <row r="167" spans="1:14" s="27" customFormat="1" ht="30.9" customHeight="1" outlineLevel="1" x14ac:dyDescent="0.25">
      <c r="A167" s="54">
        <v>7</v>
      </c>
      <c r="B167" s="32">
        <v>15</v>
      </c>
      <c r="C167" s="10" t="s">
        <v>219</v>
      </c>
      <c r="D167" s="11" t="s">
        <v>511</v>
      </c>
      <c r="E167" s="12" t="s">
        <v>364</v>
      </c>
      <c r="F167" s="13">
        <v>24</v>
      </c>
      <c r="G167" s="59" t="s">
        <v>113</v>
      </c>
      <c r="H167" s="139">
        <v>24</v>
      </c>
      <c r="I167" s="143">
        <f t="shared" si="2"/>
        <v>1</v>
      </c>
      <c r="J167" s="59" t="s">
        <v>503</v>
      </c>
      <c r="K167" s="59"/>
      <c r="L167" s="59"/>
    </row>
    <row r="168" spans="1:14" s="27" customFormat="1" ht="30" customHeight="1" outlineLevel="1" x14ac:dyDescent="0.25">
      <c r="A168" s="54">
        <v>7</v>
      </c>
      <c r="B168" s="32">
        <v>16</v>
      </c>
      <c r="C168" s="10" t="s">
        <v>220</v>
      </c>
      <c r="D168" s="11" t="s">
        <v>31</v>
      </c>
      <c r="E168" s="12" t="s">
        <v>364</v>
      </c>
      <c r="F168" s="13">
        <v>100</v>
      </c>
      <c r="G168" s="59" t="s">
        <v>110</v>
      </c>
      <c r="H168" s="139">
        <v>100</v>
      </c>
      <c r="I168" s="143">
        <f t="shared" si="2"/>
        <v>1</v>
      </c>
      <c r="J168" s="59" t="s">
        <v>503</v>
      </c>
      <c r="K168" s="59"/>
      <c r="L168" s="59"/>
    </row>
    <row r="169" spans="1:14" s="27" customFormat="1" ht="34.950000000000003" customHeight="1" outlineLevel="1" x14ac:dyDescent="0.25">
      <c r="A169" s="54">
        <v>7</v>
      </c>
      <c r="B169" s="32">
        <v>17</v>
      </c>
      <c r="C169" s="10" t="s">
        <v>221</v>
      </c>
      <c r="D169" s="11" t="s">
        <v>50</v>
      </c>
      <c r="E169" s="12" t="s">
        <v>9</v>
      </c>
      <c r="F169" s="13">
        <v>79.599999999999994</v>
      </c>
      <c r="G169" s="59" t="s">
        <v>363</v>
      </c>
      <c r="H169" s="139">
        <v>79.599999999999994</v>
      </c>
      <c r="I169" s="143">
        <f t="shared" si="2"/>
        <v>1</v>
      </c>
      <c r="J169" s="59" t="s">
        <v>503</v>
      </c>
      <c r="K169" s="59"/>
      <c r="L169" s="59"/>
    </row>
    <row r="170" spans="1:14" s="27" customFormat="1" ht="34.950000000000003" customHeight="1" outlineLevel="1" x14ac:dyDescent="0.25">
      <c r="A170" s="54">
        <v>7</v>
      </c>
      <c r="B170" s="32">
        <v>18</v>
      </c>
      <c r="C170" s="10" t="s">
        <v>222</v>
      </c>
      <c r="D170" s="11" t="s">
        <v>50</v>
      </c>
      <c r="E170" s="12" t="s">
        <v>9</v>
      </c>
      <c r="F170" s="13">
        <v>119.4</v>
      </c>
      <c r="G170" s="59" t="s">
        <v>363</v>
      </c>
      <c r="H170" s="139">
        <v>119.4</v>
      </c>
      <c r="I170" s="143">
        <f t="shared" si="2"/>
        <v>1</v>
      </c>
      <c r="J170" s="59" t="s">
        <v>503</v>
      </c>
      <c r="K170" s="59"/>
      <c r="L170" s="59"/>
      <c r="M170" s="89">
        <v>3</v>
      </c>
      <c r="N170" s="88" t="s">
        <v>479</v>
      </c>
    </row>
    <row r="171" spans="1:14" s="27" customFormat="1" ht="34.950000000000003" customHeight="1" outlineLevel="1" x14ac:dyDescent="0.25">
      <c r="A171" s="54">
        <v>7</v>
      </c>
      <c r="B171" s="32">
        <v>19</v>
      </c>
      <c r="C171" s="10" t="s">
        <v>223</v>
      </c>
      <c r="D171" s="11" t="s">
        <v>50</v>
      </c>
      <c r="E171" s="12" t="s">
        <v>9</v>
      </c>
      <c r="F171" s="13">
        <v>99.5</v>
      </c>
      <c r="G171" s="59" t="s">
        <v>363</v>
      </c>
      <c r="H171" s="139">
        <v>99.5</v>
      </c>
      <c r="I171" s="143">
        <f t="shared" si="2"/>
        <v>1</v>
      </c>
      <c r="J171" s="59" t="s">
        <v>503</v>
      </c>
      <c r="K171" s="59"/>
      <c r="L171" s="59"/>
      <c r="M171" s="89">
        <v>3</v>
      </c>
      <c r="N171" s="88" t="s">
        <v>479</v>
      </c>
    </row>
    <row r="172" spans="1:14" s="27" customFormat="1" ht="34.950000000000003" customHeight="1" outlineLevel="1" x14ac:dyDescent="0.25">
      <c r="A172" s="54">
        <v>7</v>
      </c>
      <c r="B172" s="32">
        <v>20</v>
      </c>
      <c r="C172" s="10" t="s">
        <v>224</v>
      </c>
      <c r="D172" s="11" t="s">
        <v>50</v>
      </c>
      <c r="E172" s="12" t="s">
        <v>9</v>
      </c>
      <c r="F172" s="13">
        <v>99.5</v>
      </c>
      <c r="G172" s="59" t="s">
        <v>363</v>
      </c>
      <c r="H172" s="139">
        <v>99.5</v>
      </c>
      <c r="I172" s="143">
        <f t="shared" si="2"/>
        <v>1</v>
      </c>
      <c r="J172" s="59" t="s">
        <v>503</v>
      </c>
      <c r="K172" s="59"/>
      <c r="L172" s="59"/>
    </row>
    <row r="173" spans="1:14" s="27" customFormat="1" ht="34.950000000000003" customHeight="1" outlineLevel="1" x14ac:dyDescent="0.25">
      <c r="A173" s="54">
        <v>7</v>
      </c>
      <c r="B173" s="32">
        <v>21</v>
      </c>
      <c r="C173" s="10" t="s">
        <v>225</v>
      </c>
      <c r="D173" s="11" t="s">
        <v>50</v>
      </c>
      <c r="E173" s="12" t="s">
        <v>9</v>
      </c>
      <c r="F173" s="13">
        <v>99.5</v>
      </c>
      <c r="G173" s="59" t="s">
        <v>363</v>
      </c>
      <c r="H173" s="139">
        <v>99.5</v>
      </c>
      <c r="I173" s="143">
        <f t="shared" si="2"/>
        <v>1</v>
      </c>
      <c r="J173" s="59" t="s">
        <v>503</v>
      </c>
      <c r="K173" s="59"/>
      <c r="L173" s="59"/>
    </row>
    <row r="174" spans="1:14" s="27" customFormat="1" ht="34.950000000000003" customHeight="1" outlineLevel="1" x14ac:dyDescent="0.25">
      <c r="A174" s="54">
        <v>7</v>
      </c>
      <c r="B174" s="32">
        <v>22</v>
      </c>
      <c r="C174" s="10" t="s">
        <v>226</v>
      </c>
      <c r="D174" s="11" t="s">
        <v>50</v>
      </c>
      <c r="E174" s="12" t="s">
        <v>9</v>
      </c>
      <c r="F174" s="13">
        <v>79.599999999999994</v>
      </c>
      <c r="G174" s="59" t="s">
        <v>363</v>
      </c>
      <c r="H174" s="139">
        <v>79.599999999999994</v>
      </c>
      <c r="I174" s="143">
        <f t="shared" si="2"/>
        <v>1</v>
      </c>
      <c r="J174" s="60" t="s">
        <v>503</v>
      </c>
      <c r="K174" s="59"/>
      <c r="L174" s="59"/>
    </row>
    <row r="175" spans="1:14" s="27" customFormat="1" ht="43.5" customHeight="1" outlineLevel="1" x14ac:dyDescent="0.25">
      <c r="A175" s="54">
        <v>7</v>
      </c>
      <c r="B175" s="32">
        <v>23</v>
      </c>
      <c r="C175" s="10" t="s">
        <v>227</v>
      </c>
      <c r="D175" s="11" t="s">
        <v>64</v>
      </c>
      <c r="E175" s="12" t="s">
        <v>47</v>
      </c>
      <c r="F175" s="138">
        <v>99.581000000000003</v>
      </c>
      <c r="G175" s="60" t="s">
        <v>112</v>
      </c>
      <c r="H175" s="139">
        <v>99.483090000000004</v>
      </c>
      <c r="I175" s="143">
        <f t="shared" si="2"/>
        <v>0.99901678030949681</v>
      </c>
      <c r="J175" s="60" t="s">
        <v>503</v>
      </c>
      <c r="K175" s="60"/>
      <c r="L175" s="60"/>
      <c r="M175" s="89">
        <v>3</v>
      </c>
      <c r="N175" s="88" t="s">
        <v>479</v>
      </c>
    </row>
    <row r="176" spans="1:14" s="27" customFormat="1" ht="30.9" customHeight="1" outlineLevel="1" x14ac:dyDescent="0.25">
      <c r="A176" s="54">
        <v>7</v>
      </c>
      <c r="B176" s="32">
        <v>24</v>
      </c>
      <c r="C176" s="10" t="s">
        <v>414</v>
      </c>
      <c r="D176" s="11" t="s">
        <v>65</v>
      </c>
      <c r="E176" s="12" t="s">
        <v>9</v>
      </c>
      <c r="F176" s="13">
        <v>39.5</v>
      </c>
      <c r="G176" s="59" t="s">
        <v>363</v>
      </c>
      <c r="H176" s="139">
        <v>39.5</v>
      </c>
      <c r="I176" s="143">
        <f t="shared" si="2"/>
        <v>1</v>
      </c>
      <c r="J176" s="59" t="s">
        <v>503</v>
      </c>
      <c r="K176" s="59"/>
      <c r="L176" s="59"/>
    </row>
    <row r="177" spans="1:14" s="27" customFormat="1" ht="45" customHeight="1" outlineLevel="1" x14ac:dyDescent="0.25">
      <c r="A177" s="54">
        <v>7</v>
      </c>
      <c r="B177" s="32">
        <v>25</v>
      </c>
      <c r="C177" s="10" t="s">
        <v>468</v>
      </c>
      <c r="D177" s="11" t="s">
        <v>469</v>
      </c>
      <c r="E177" s="12" t="s">
        <v>9</v>
      </c>
      <c r="F177" s="13">
        <v>59.7</v>
      </c>
      <c r="G177" s="59" t="s">
        <v>363</v>
      </c>
      <c r="H177" s="139">
        <v>59.7</v>
      </c>
      <c r="I177" s="143">
        <f t="shared" si="2"/>
        <v>1</v>
      </c>
      <c r="J177" s="59" t="s">
        <v>503</v>
      </c>
      <c r="K177" s="59"/>
      <c r="L177" s="59"/>
      <c r="M177" s="89">
        <v>3</v>
      </c>
      <c r="N177" s="88" t="s">
        <v>479</v>
      </c>
    </row>
    <row r="178" spans="1:14" s="27" customFormat="1" ht="34.950000000000003" customHeight="1" outlineLevel="1" x14ac:dyDescent="0.25">
      <c r="A178" s="54">
        <v>7</v>
      </c>
      <c r="B178" s="32">
        <v>26</v>
      </c>
      <c r="C178" s="10" t="s">
        <v>466</v>
      </c>
      <c r="D178" s="11" t="s">
        <v>50</v>
      </c>
      <c r="E178" s="12" t="s">
        <v>9</v>
      </c>
      <c r="F178" s="13">
        <v>99.5</v>
      </c>
      <c r="G178" s="59" t="s">
        <v>363</v>
      </c>
      <c r="H178" s="139">
        <v>99.5</v>
      </c>
      <c r="I178" s="143">
        <f t="shared" si="2"/>
        <v>1</v>
      </c>
      <c r="J178" s="60" t="s">
        <v>503</v>
      </c>
      <c r="K178" s="90"/>
      <c r="L178" s="90"/>
      <c r="M178" s="89">
        <v>3</v>
      </c>
      <c r="N178" s="91" t="s">
        <v>480</v>
      </c>
    </row>
    <row r="179" spans="1:14" s="27" customFormat="1" ht="34.950000000000003" customHeight="1" outlineLevel="1" x14ac:dyDescent="0.25">
      <c r="A179" s="54">
        <v>7</v>
      </c>
      <c r="B179" s="32">
        <v>27</v>
      </c>
      <c r="C179" s="10" t="s">
        <v>467</v>
      </c>
      <c r="D179" s="11" t="s">
        <v>50</v>
      </c>
      <c r="E179" s="12" t="s">
        <v>9</v>
      </c>
      <c r="F179" s="13">
        <v>99.5</v>
      </c>
      <c r="G179" s="59" t="s">
        <v>363</v>
      </c>
      <c r="H179" s="139">
        <v>99.5</v>
      </c>
      <c r="I179" s="143">
        <f t="shared" si="2"/>
        <v>1</v>
      </c>
      <c r="J179" s="60" t="s">
        <v>503</v>
      </c>
      <c r="K179" s="90"/>
      <c r="L179" s="90"/>
      <c r="M179" s="89">
        <v>3</v>
      </c>
      <c r="N179" s="91" t="s">
        <v>480</v>
      </c>
    </row>
    <row r="180" spans="1:14" s="27" customFormat="1" ht="34.950000000000003" customHeight="1" outlineLevel="1" x14ac:dyDescent="0.25">
      <c r="A180" s="54">
        <v>7</v>
      </c>
      <c r="B180" s="32">
        <v>28</v>
      </c>
      <c r="C180" s="10" t="s">
        <v>206</v>
      </c>
      <c r="D180" s="11" t="s">
        <v>33</v>
      </c>
      <c r="E180" s="12" t="s">
        <v>364</v>
      </c>
      <c r="F180" s="132">
        <v>17.285699999999999</v>
      </c>
      <c r="G180" s="59" t="s">
        <v>412</v>
      </c>
      <c r="H180" s="139">
        <v>17.285699999999999</v>
      </c>
      <c r="I180" s="143">
        <f t="shared" si="2"/>
        <v>1</v>
      </c>
      <c r="J180" s="60" t="s">
        <v>503</v>
      </c>
      <c r="K180" s="90"/>
      <c r="L180" s="90"/>
      <c r="M180" s="89"/>
      <c r="N180" s="91"/>
    </row>
    <row r="181" spans="1:14" s="27" customFormat="1" ht="34.950000000000003" customHeight="1" outlineLevel="1" x14ac:dyDescent="0.25">
      <c r="A181" s="54">
        <v>7</v>
      </c>
      <c r="B181" s="32">
        <v>29</v>
      </c>
      <c r="C181" s="10" t="s">
        <v>219</v>
      </c>
      <c r="D181" s="11" t="s">
        <v>31</v>
      </c>
      <c r="E181" s="12" t="s">
        <v>364</v>
      </c>
      <c r="F181" s="13">
        <v>76</v>
      </c>
      <c r="G181" s="59" t="s">
        <v>113</v>
      </c>
      <c r="H181" s="139">
        <v>76</v>
      </c>
      <c r="I181" s="143">
        <f t="shared" si="2"/>
        <v>1</v>
      </c>
      <c r="J181" s="60" t="s">
        <v>503</v>
      </c>
      <c r="K181" s="90"/>
      <c r="L181" s="90"/>
      <c r="M181" s="89"/>
      <c r="N181" s="91"/>
    </row>
    <row r="182" spans="1:14" s="27" customFormat="1" ht="34.950000000000003" customHeight="1" outlineLevel="1" x14ac:dyDescent="0.25">
      <c r="A182" s="54">
        <v>7</v>
      </c>
      <c r="B182" s="32">
        <v>30</v>
      </c>
      <c r="C182" s="10" t="s">
        <v>208</v>
      </c>
      <c r="D182" s="11" t="s">
        <v>520</v>
      </c>
      <c r="E182" s="12" t="s">
        <v>364</v>
      </c>
      <c r="F182" s="149">
        <v>7.8333000000000004</v>
      </c>
      <c r="G182" s="59" t="s">
        <v>114</v>
      </c>
      <c r="H182" s="139">
        <v>7.8333000000000004</v>
      </c>
      <c r="I182" s="143">
        <f t="shared" si="2"/>
        <v>1</v>
      </c>
      <c r="J182" s="60" t="s">
        <v>503</v>
      </c>
      <c r="K182" s="90"/>
      <c r="L182" s="90"/>
      <c r="M182" s="89"/>
      <c r="N182" s="91"/>
    </row>
    <row r="183" spans="1:14" s="27" customFormat="1" ht="15.75" customHeight="1" x14ac:dyDescent="0.25">
      <c r="A183" s="30">
        <v>8</v>
      </c>
      <c r="B183" s="30"/>
      <c r="C183" s="6"/>
      <c r="D183" s="6" t="s">
        <v>7</v>
      </c>
      <c r="E183" s="9"/>
      <c r="F183" s="7">
        <f>SUM(F184:F206)</f>
        <v>3000</v>
      </c>
      <c r="G183" s="9"/>
      <c r="H183" s="118">
        <f>SUM(H184:H206)</f>
        <v>3000</v>
      </c>
      <c r="I183" s="142">
        <f t="shared" si="2"/>
        <v>1</v>
      </c>
      <c r="J183" s="9"/>
      <c r="K183" s="9"/>
      <c r="L183" s="9"/>
    </row>
    <row r="184" spans="1:14" s="27" customFormat="1" ht="18.899999999999999" customHeight="1" outlineLevel="1" x14ac:dyDescent="0.25">
      <c r="A184" s="54">
        <v>8</v>
      </c>
      <c r="B184" s="32">
        <v>1</v>
      </c>
      <c r="C184" s="10" t="s">
        <v>228</v>
      </c>
      <c r="D184" s="11" t="s">
        <v>34</v>
      </c>
      <c r="E184" s="12" t="s">
        <v>364</v>
      </c>
      <c r="F184" s="13">
        <v>100</v>
      </c>
      <c r="G184" s="61" t="s">
        <v>113</v>
      </c>
      <c r="H184" s="120">
        <v>100</v>
      </c>
      <c r="I184" s="143">
        <f t="shared" si="2"/>
        <v>1</v>
      </c>
      <c r="J184" s="61" t="s">
        <v>503</v>
      </c>
      <c r="K184" s="61"/>
      <c r="L184" s="61"/>
    </row>
    <row r="185" spans="1:14" s="27" customFormat="1" ht="30.9" customHeight="1" outlineLevel="1" x14ac:dyDescent="0.25">
      <c r="A185" s="54">
        <v>8</v>
      </c>
      <c r="B185" s="32">
        <v>2</v>
      </c>
      <c r="C185" s="10" t="s">
        <v>358</v>
      </c>
      <c r="D185" s="11" t="s">
        <v>34</v>
      </c>
      <c r="E185" s="12" t="s">
        <v>364</v>
      </c>
      <c r="F185" s="13">
        <v>100</v>
      </c>
      <c r="G185" s="61" t="s">
        <v>113</v>
      </c>
      <c r="H185" s="120">
        <v>100</v>
      </c>
      <c r="I185" s="143">
        <f t="shared" si="2"/>
        <v>1</v>
      </c>
      <c r="J185" s="61" t="s">
        <v>503</v>
      </c>
      <c r="K185" s="61"/>
      <c r="L185" s="61"/>
    </row>
    <row r="186" spans="1:14" s="27" customFormat="1" ht="18.899999999999999" customHeight="1" outlineLevel="1" x14ac:dyDescent="0.25">
      <c r="A186" s="54">
        <v>8</v>
      </c>
      <c r="B186" s="32">
        <v>3</v>
      </c>
      <c r="C186" s="10" t="s">
        <v>229</v>
      </c>
      <c r="D186" s="11" t="s">
        <v>34</v>
      </c>
      <c r="E186" s="12" t="s">
        <v>364</v>
      </c>
      <c r="F186" s="13">
        <v>100</v>
      </c>
      <c r="G186" s="61" t="s">
        <v>113</v>
      </c>
      <c r="H186" s="120">
        <v>100</v>
      </c>
      <c r="I186" s="143">
        <f t="shared" si="2"/>
        <v>1</v>
      </c>
      <c r="J186" s="61" t="s">
        <v>503</v>
      </c>
      <c r="K186" s="61"/>
      <c r="L186" s="61"/>
    </row>
    <row r="187" spans="1:14" s="27" customFormat="1" ht="18.899999999999999" customHeight="1" outlineLevel="1" x14ac:dyDescent="0.25">
      <c r="A187" s="54">
        <v>8</v>
      </c>
      <c r="B187" s="32">
        <v>4</v>
      </c>
      <c r="C187" s="10" t="s">
        <v>230</v>
      </c>
      <c r="D187" s="11" t="s">
        <v>34</v>
      </c>
      <c r="E187" s="12" t="s">
        <v>364</v>
      </c>
      <c r="F187" s="13">
        <v>100</v>
      </c>
      <c r="G187" s="61" t="s">
        <v>113</v>
      </c>
      <c r="H187" s="120">
        <v>100</v>
      </c>
      <c r="I187" s="143">
        <f t="shared" si="2"/>
        <v>1</v>
      </c>
      <c r="J187" s="61" t="s">
        <v>503</v>
      </c>
      <c r="K187" s="61"/>
      <c r="L187" s="61"/>
    </row>
    <row r="188" spans="1:14" s="27" customFormat="1" ht="30.75" customHeight="1" outlineLevel="1" x14ac:dyDescent="0.25">
      <c r="A188" s="54">
        <v>8</v>
      </c>
      <c r="B188" s="32">
        <v>5</v>
      </c>
      <c r="C188" s="10" t="s">
        <v>357</v>
      </c>
      <c r="D188" s="11" t="s">
        <v>34</v>
      </c>
      <c r="E188" s="12" t="s">
        <v>364</v>
      </c>
      <c r="F188" s="13">
        <v>80</v>
      </c>
      <c r="G188" s="61" t="s">
        <v>110</v>
      </c>
      <c r="H188" s="120">
        <v>80</v>
      </c>
      <c r="I188" s="143">
        <f t="shared" si="2"/>
        <v>1</v>
      </c>
      <c r="J188" s="61" t="s">
        <v>503</v>
      </c>
      <c r="K188" s="61"/>
      <c r="L188" s="61"/>
    </row>
    <row r="189" spans="1:14" s="27" customFormat="1" ht="18.899999999999999" customHeight="1" outlineLevel="1" x14ac:dyDescent="0.25">
      <c r="A189" s="54">
        <v>8</v>
      </c>
      <c r="B189" s="32">
        <v>6</v>
      </c>
      <c r="C189" s="10" t="s">
        <v>231</v>
      </c>
      <c r="D189" s="11" t="s">
        <v>34</v>
      </c>
      <c r="E189" s="12" t="s">
        <v>364</v>
      </c>
      <c r="F189" s="13">
        <v>80</v>
      </c>
      <c r="G189" s="61" t="s">
        <v>110</v>
      </c>
      <c r="H189" s="120">
        <v>80</v>
      </c>
      <c r="I189" s="143">
        <f t="shared" si="2"/>
        <v>1</v>
      </c>
      <c r="J189" s="61" t="s">
        <v>503</v>
      </c>
      <c r="K189" s="61"/>
      <c r="L189" s="61"/>
    </row>
    <row r="190" spans="1:14" s="27" customFormat="1" ht="30.9" customHeight="1" outlineLevel="1" x14ac:dyDescent="0.25">
      <c r="A190" s="54">
        <v>8</v>
      </c>
      <c r="B190" s="32">
        <v>7</v>
      </c>
      <c r="C190" s="10" t="s">
        <v>232</v>
      </c>
      <c r="D190" s="11" t="s">
        <v>34</v>
      </c>
      <c r="E190" s="12" t="s">
        <v>364</v>
      </c>
      <c r="F190" s="13">
        <v>80</v>
      </c>
      <c r="G190" s="61" t="s">
        <v>110</v>
      </c>
      <c r="H190" s="139">
        <v>80</v>
      </c>
      <c r="I190" s="143">
        <f t="shared" si="2"/>
        <v>1</v>
      </c>
      <c r="J190" s="61" t="s">
        <v>503</v>
      </c>
      <c r="K190" s="61"/>
      <c r="L190" s="61"/>
    </row>
    <row r="191" spans="1:14" s="27" customFormat="1" ht="32.25" customHeight="1" outlineLevel="1" x14ac:dyDescent="0.25">
      <c r="A191" s="54">
        <v>8</v>
      </c>
      <c r="B191" s="32">
        <v>8</v>
      </c>
      <c r="C191" s="10" t="s">
        <v>233</v>
      </c>
      <c r="D191" s="11" t="s">
        <v>34</v>
      </c>
      <c r="E191" s="12" t="s">
        <v>364</v>
      </c>
      <c r="F191" s="13">
        <v>80</v>
      </c>
      <c r="G191" s="61" t="s">
        <v>113</v>
      </c>
      <c r="H191" s="139">
        <v>80</v>
      </c>
      <c r="I191" s="143">
        <f t="shared" si="2"/>
        <v>1</v>
      </c>
      <c r="J191" s="61" t="s">
        <v>503</v>
      </c>
      <c r="K191" s="61"/>
      <c r="L191" s="61"/>
    </row>
    <row r="192" spans="1:14" s="27" customFormat="1" ht="18.899999999999999" customHeight="1" outlineLevel="1" x14ac:dyDescent="0.25">
      <c r="A192" s="54">
        <v>8</v>
      </c>
      <c r="B192" s="32">
        <v>9</v>
      </c>
      <c r="C192" s="10" t="s">
        <v>234</v>
      </c>
      <c r="D192" s="11" t="s">
        <v>34</v>
      </c>
      <c r="E192" s="12" t="s">
        <v>364</v>
      </c>
      <c r="F192" s="13">
        <v>80</v>
      </c>
      <c r="G192" s="61" t="s">
        <v>113</v>
      </c>
      <c r="H192" s="139">
        <v>80</v>
      </c>
      <c r="I192" s="143">
        <f t="shared" si="2"/>
        <v>1</v>
      </c>
      <c r="J192" s="61" t="s">
        <v>503</v>
      </c>
      <c r="K192" s="61"/>
      <c r="L192" s="61"/>
    </row>
    <row r="193" spans="1:14" s="27" customFormat="1" ht="30.9" customHeight="1" outlineLevel="1" x14ac:dyDescent="0.25">
      <c r="A193" s="54">
        <v>8</v>
      </c>
      <c r="B193" s="32">
        <v>10</v>
      </c>
      <c r="C193" s="10" t="s">
        <v>235</v>
      </c>
      <c r="D193" s="11" t="s">
        <v>66</v>
      </c>
      <c r="E193" s="12" t="s">
        <v>364</v>
      </c>
      <c r="F193" s="13">
        <v>80</v>
      </c>
      <c r="G193" s="61" t="s">
        <v>113</v>
      </c>
      <c r="H193" s="139">
        <v>80</v>
      </c>
      <c r="I193" s="143">
        <f t="shared" si="2"/>
        <v>1</v>
      </c>
      <c r="J193" s="61" t="s">
        <v>503</v>
      </c>
      <c r="K193" s="61"/>
      <c r="L193" s="61"/>
    </row>
    <row r="194" spans="1:14" s="27" customFormat="1" ht="55.2" customHeight="1" outlineLevel="1" x14ac:dyDescent="0.25">
      <c r="A194" s="54">
        <v>8</v>
      </c>
      <c r="B194" s="32">
        <v>11</v>
      </c>
      <c r="C194" s="10" t="s">
        <v>236</v>
      </c>
      <c r="D194" s="11" t="s">
        <v>34</v>
      </c>
      <c r="E194" s="12" t="s">
        <v>364</v>
      </c>
      <c r="F194" s="13">
        <v>80</v>
      </c>
      <c r="G194" s="61" t="s">
        <v>113</v>
      </c>
      <c r="H194" s="139">
        <v>80</v>
      </c>
      <c r="I194" s="143">
        <f t="shared" si="2"/>
        <v>1</v>
      </c>
      <c r="J194" s="61" t="s">
        <v>503</v>
      </c>
      <c r="K194" s="61"/>
      <c r="L194" s="61"/>
    </row>
    <row r="195" spans="1:14" s="27" customFormat="1" ht="25.2" customHeight="1" outlineLevel="1" x14ac:dyDescent="0.25">
      <c r="A195" s="54">
        <v>8</v>
      </c>
      <c r="B195" s="32">
        <v>12</v>
      </c>
      <c r="C195" s="10" t="s">
        <v>237</v>
      </c>
      <c r="D195" s="11" t="s">
        <v>34</v>
      </c>
      <c r="E195" s="12" t="s">
        <v>364</v>
      </c>
      <c r="F195" s="13">
        <v>80</v>
      </c>
      <c r="G195" s="61" t="s">
        <v>113</v>
      </c>
      <c r="H195" s="120">
        <v>80</v>
      </c>
      <c r="I195" s="143">
        <f t="shared" si="2"/>
        <v>1</v>
      </c>
      <c r="J195" s="61" t="s">
        <v>503</v>
      </c>
      <c r="K195" s="114"/>
      <c r="L195" s="114"/>
      <c r="M195" s="35"/>
    </row>
    <row r="196" spans="1:14" s="27" customFormat="1" ht="45" customHeight="1" outlineLevel="1" x14ac:dyDescent="0.25">
      <c r="A196" s="54">
        <v>8</v>
      </c>
      <c r="B196" s="32">
        <v>13</v>
      </c>
      <c r="C196" s="10" t="s">
        <v>238</v>
      </c>
      <c r="D196" s="11" t="s">
        <v>69</v>
      </c>
      <c r="E196" s="12" t="s">
        <v>11</v>
      </c>
      <c r="F196" s="13">
        <v>80</v>
      </c>
      <c r="G196" s="61" t="s">
        <v>112</v>
      </c>
      <c r="H196" s="139">
        <v>80</v>
      </c>
      <c r="I196" s="143">
        <f t="shared" si="2"/>
        <v>1</v>
      </c>
      <c r="J196" s="61" t="s">
        <v>503</v>
      </c>
      <c r="K196" s="61"/>
      <c r="L196" s="61"/>
    </row>
    <row r="197" spans="1:14" s="27" customFormat="1" ht="45" customHeight="1" outlineLevel="1" x14ac:dyDescent="0.25">
      <c r="A197" s="54">
        <v>8</v>
      </c>
      <c r="B197" s="32">
        <v>14</v>
      </c>
      <c r="C197" s="10" t="s">
        <v>239</v>
      </c>
      <c r="D197" s="11" t="s">
        <v>67</v>
      </c>
      <c r="E197" s="12" t="s">
        <v>11</v>
      </c>
      <c r="F197" s="28">
        <v>80</v>
      </c>
      <c r="G197" s="61" t="s">
        <v>109</v>
      </c>
      <c r="H197" s="139">
        <v>80</v>
      </c>
      <c r="I197" s="143">
        <f t="shared" si="2"/>
        <v>1</v>
      </c>
      <c r="J197" s="61" t="s">
        <v>503</v>
      </c>
      <c r="K197" s="61"/>
      <c r="L197" s="61"/>
    </row>
    <row r="198" spans="1:14" s="27" customFormat="1" ht="47.1" customHeight="1" outlineLevel="1" x14ac:dyDescent="0.25">
      <c r="A198" s="54">
        <v>8</v>
      </c>
      <c r="B198" s="32">
        <v>15</v>
      </c>
      <c r="C198" s="11" t="s">
        <v>405</v>
      </c>
      <c r="D198" s="11" t="s">
        <v>367</v>
      </c>
      <c r="E198" s="12" t="s">
        <v>47</v>
      </c>
      <c r="F198" s="28">
        <f>80-11</f>
        <v>69</v>
      </c>
      <c r="G198" s="60" t="s">
        <v>112</v>
      </c>
      <c r="H198" s="139">
        <v>69</v>
      </c>
      <c r="I198" s="143">
        <f t="shared" si="2"/>
        <v>1</v>
      </c>
      <c r="J198" s="61" t="s">
        <v>503</v>
      </c>
      <c r="K198" s="60"/>
      <c r="L198" s="60"/>
      <c r="M198" s="106">
        <v>5</v>
      </c>
      <c r="N198" s="100" t="s">
        <v>495</v>
      </c>
    </row>
    <row r="199" spans="1:14" s="27" customFormat="1" ht="45" customHeight="1" outlineLevel="1" x14ac:dyDescent="0.25">
      <c r="A199" s="54">
        <v>8</v>
      </c>
      <c r="B199" s="32">
        <v>16</v>
      </c>
      <c r="C199" s="11" t="s">
        <v>415</v>
      </c>
      <c r="D199" s="11" t="s">
        <v>51</v>
      </c>
      <c r="E199" s="12" t="s">
        <v>47</v>
      </c>
      <c r="F199" s="13">
        <v>594</v>
      </c>
      <c r="G199" s="60" t="s">
        <v>112</v>
      </c>
      <c r="H199" s="139">
        <v>594</v>
      </c>
      <c r="I199" s="143">
        <f t="shared" si="2"/>
        <v>1</v>
      </c>
      <c r="J199" s="61" t="s">
        <v>503</v>
      </c>
      <c r="K199" s="60"/>
      <c r="L199" s="60"/>
    </row>
    <row r="200" spans="1:14" s="27" customFormat="1" ht="34.950000000000003" customHeight="1" outlineLevel="1" x14ac:dyDescent="0.25">
      <c r="A200" s="54">
        <v>8</v>
      </c>
      <c r="B200" s="32">
        <v>17</v>
      </c>
      <c r="C200" s="10" t="s">
        <v>240</v>
      </c>
      <c r="D200" s="11" t="s">
        <v>50</v>
      </c>
      <c r="E200" s="12" t="s">
        <v>9</v>
      </c>
      <c r="F200" s="131">
        <v>149.25</v>
      </c>
      <c r="G200" s="61" t="s">
        <v>363</v>
      </c>
      <c r="H200" s="139">
        <v>149.25</v>
      </c>
      <c r="I200" s="143">
        <f t="shared" si="2"/>
        <v>1</v>
      </c>
      <c r="J200" s="61" t="s">
        <v>503</v>
      </c>
      <c r="K200" s="61"/>
      <c r="L200" s="61"/>
    </row>
    <row r="201" spans="1:14" s="27" customFormat="1" ht="34.950000000000003" customHeight="1" outlineLevel="1" x14ac:dyDescent="0.25">
      <c r="A201" s="54">
        <v>8</v>
      </c>
      <c r="B201" s="32">
        <v>18</v>
      </c>
      <c r="C201" s="10" t="s">
        <v>241</v>
      </c>
      <c r="D201" s="11" t="s">
        <v>50</v>
      </c>
      <c r="E201" s="12" t="s">
        <v>9</v>
      </c>
      <c r="F201" s="131">
        <v>149.25</v>
      </c>
      <c r="G201" s="61" t="s">
        <v>363</v>
      </c>
      <c r="H201" s="139">
        <v>149.25</v>
      </c>
      <c r="I201" s="143">
        <f t="shared" si="2"/>
        <v>1</v>
      </c>
      <c r="J201" s="61" t="s">
        <v>503</v>
      </c>
      <c r="K201" s="61"/>
      <c r="L201" s="61"/>
    </row>
    <row r="202" spans="1:14" s="27" customFormat="1" ht="34.950000000000003" customHeight="1" outlineLevel="1" x14ac:dyDescent="0.25">
      <c r="A202" s="54">
        <v>8</v>
      </c>
      <c r="B202" s="32">
        <v>19</v>
      </c>
      <c r="C202" s="10" t="s">
        <v>242</v>
      </c>
      <c r="D202" s="11" t="s">
        <v>50</v>
      </c>
      <c r="E202" s="12" t="s">
        <v>9</v>
      </c>
      <c r="F202" s="131">
        <v>149.25</v>
      </c>
      <c r="G202" s="61" t="s">
        <v>363</v>
      </c>
      <c r="H202" s="139">
        <v>149.25</v>
      </c>
      <c r="I202" s="143">
        <f t="shared" si="2"/>
        <v>1</v>
      </c>
      <c r="J202" s="60" t="s">
        <v>503</v>
      </c>
      <c r="K202" s="61"/>
      <c r="L202" s="61"/>
    </row>
    <row r="203" spans="1:14" s="27" customFormat="1" ht="34.950000000000003" customHeight="1" outlineLevel="1" x14ac:dyDescent="0.25">
      <c r="A203" s="54">
        <v>8</v>
      </c>
      <c r="B203" s="32">
        <v>20</v>
      </c>
      <c r="C203" s="10" t="s">
        <v>243</v>
      </c>
      <c r="D203" s="11" t="s">
        <v>50</v>
      </c>
      <c r="E203" s="12" t="s">
        <v>9</v>
      </c>
      <c r="F203" s="131">
        <v>149.25</v>
      </c>
      <c r="G203" s="61" t="s">
        <v>363</v>
      </c>
      <c r="H203" s="139">
        <v>149.25</v>
      </c>
      <c r="I203" s="143">
        <f t="shared" si="2"/>
        <v>1</v>
      </c>
      <c r="J203" s="60" t="s">
        <v>503</v>
      </c>
      <c r="K203" s="61"/>
      <c r="L203" s="61"/>
    </row>
    <row r="204" spans="1:14" s="27" customFormat="1" ht="34.950000000000003" customHeight="1" outlineLevel="1" x14ac:dyDescent="0.25">
      <c r="A204" s="54">
        <v>8</v>
      </c>
      <c r="B204" s="32">
        <v>21</v>
      </c>
      <c r="C204" s="10" t="s">
        <v>368</v>
      </c>
      <c r="D204" s="11" t="s">
        <v>50</v>
      </c>
      <c r="E204" s="12" t="s">
        <v>9</v>
      </c>
      <c r="F204" s="131">
        <v>149.25</v>
      </c>
      <c r="G204" s="61" t="s">
        <v>363</v>
      </c>
      <c r="H204" s="139">
        <v>149.25</v>
      </c>
      <c r="I204" s="143">
        <f t="shared" si="2"/>
        <v>1</v>
      </c>
      <c r="J204" s="60" t="s">
        <v>503</v>
      </c>
      <c r="K204" s="61"/>
      <c r="L204" s="61"/>
    </row>
    <row r="205" spans="1:14" s="27" customFormat="1" ht="55.2" customHeight="1" outlineLevel="1" x14ac:dyDescent="0.25">
      <c r="A205" s="54">
        <v>8</v>
      </c>
      <c r="B205" s="32">
        <v>22</v>
      </c>
      <c r="C205" s="10" t="s">
        <v>68</v>
      </c>
      <c r="D205" s="11" t="s">
        <v>53</v>
      </c>
      <c r="E205" s="12" t="s">
        <v>10</v>
      </c>
      <c r="F205" s="13">
        <v>370</v>
      </c>
      <c r="G205" s="59" t="s">
        <v>113</v>
      </c>
      <c r="H205" s="139">
        <v>370</v>
      </c>
      <c r="I205" s="143">
        <f t="shared" si="2"/>
        <v>1</v>
      </c>
      <c r="J205" s="60" t="s">
        <v>503</v>
      </c>
      <c r="K205" s="59"/>
      <c r="L205" s="59"/>
    </row>
    <row r="206" spans="1:14" s="27" customFormat="1" ht="45" customHeight="1" outlineLevel="1" x14ac:dyDescent="0.25">
      <c r="A206" s="54">
        <v>8</v>
      </c>
      <c r="B206" s="32">
        <v>24</v>
      </c>
      <c r="C206" s="10" t="s">
        <v>228</v>
      </c>
      <c r="D206" s="11" t="s">
        <v>89</v>
      </c>
      <c r="E206" s="12" t="s">
        <v>364</v>
      </c>
      <c r="F206" s="150">
        <v>20.75</v>
      </c>
      <c r="G206" s="60" t="s">
        <v>519</v>
      </c>
      <c r="H206" s="139">
        <v>20.75</v>
      </c>
      <c r="I206" s="143">
        <f t="shared" si="2"/>
        <v>1</v>
      </c>
      <c r="J206" s="60" t="s">
        <v>503</v>
      </c>
      <c r="K206" s="105"/>
      <c r="L206" s="105"/>
      <c r="M206" s="106">
        <v>5</v>
      </c>
      <c r="N206" s="100" t="s">
        <v>496</v>
      </c>
    </row>
    <row r="207" spans="1:14" s="27" customFormat="1" ht="17.25" customHeight="1" x14ac:dyDescent="0.25">
      <c r="A207" s="30">
        <v>9</v>
      </c>
      <c r="B207" s="30"/>
      <c r="C207" s="6"/>
      <c r="D207" s="6" t="s">
        <v>7</v>
      </c>
      <c r="E207" s="9"/>
      <c r="F207" s="7">
        <f>SUM(F208:F230)</f>
        <v>3000</v>
      </c>
      <c r="G207" s="9"/>
      <c r="H207" s="118">
        <f>SUM(H208:H230)</f>
        <v>3000</v>
      </c>
      <c r="I207" s="142">
        <f t="shared" si="2"/>
        <v>1</v>
      </c>
      <c r="J207" s="9"/>
      <c r="K207" s="9"/>
      <c r="L207" s="9"/>
    </row>
    <row r="208" spans="1:14" s="27" customFormat="1" ht="25.2" customHeight="1" outlineLevel="1" x14ac:dyDescent="0.25">
      <c r="A208" s="54">
        <v>9</v>
      </c>
      <c r="B208" s="32">
        <v>1</v>
      </c>
      <c r="C208" s="10" t="s">
        <v>244</v>
      </c>
      <c r="D208" s="11" t="s">
        <v>34</v>
      </c>
      <c r="E208" s="12" t="s">
        <v>364</v>
      </c>
      <c r="F208" s="13">
        <v>100</v>
      </c>
      <c r="G208" s="59" t="s">
        <v>113</v>
      </c>
      <c r="H208" s="120">
        <v>100</v>
      </c>
      <c r="I208" s="144">
        <f t="shared" si="2"/>
        <v>1</v>
      </c>
      <c r="J208" s="59" t="s">
        <v>503</v>
      </c>
      <c r="K208" s="59"/>
      <c r="L208" s="59"/>
    </row>
    <row r="209" spans="1:14" s="27" customFormat="1" ht="34.950000000000003" customHeight="1" outlineLevel="1" x14ac:dyDescent="0.25">
      <c r="A209" s="54">
        <v>9</v>
      </c>
      <c r="B209" s="32">
        <v>2</v>
      </c>
      <c r="C209" s="10" t="s">
        <v>245</v>
      </c>
      <c r="D209" s="11" t="s">
        <v>34</v>
      </c>
      <c r="E209" s="12" t="s">
        <v>364</v>
      </c>
      <c r="F209" s="13">
        <v>100</v>
      </c>
      <c r="G209" s="59" t="s">
        <v>113</v>
      </c>
      <c r="H209" s="120">
        <v>100</v>
      </c>
      <c r="I209" s="144">
        <f t="shared" si="2"/>
        <v>1</v>
      </c>
      <c r="J209" s="59" t="s">
        <v>503</v>
      </c>
      <c r="K209" s="59"/>
      <c r="L209" s="59"/>
    </row>
    <row r="210" spans="1:14" s="27" customFormat="1" ht="34.950000000000003" customHeight="1" outlineLevel="1" x14ac:dyDescent="0.25">
      <c r="A210" s="54">
        <v>9</v>
      </c>
      <c r="B210" s="32">
        <v>3</v>
      </c>
      <c r="C210" s="10" t="s">
        <v>246</v>
      </c>
      <c r="D210" s="11" t="s">
        <v>31</v>
      </c>
      <c r="E210" s="12" t="s">
        <v>364</v>
      </c>
      <c r="F210" s="13">
        <v>100</v>
      </c>
      <c r="G210" s="59" t="s">
        <v>113</v>
      </c>
      <c r="H210" s="120">
        <v>100</v>
      </c>
      <c r="I210" s="144">
        <f t="shared" si="2"/>
        <v>1</v>
      </c>
      <c r="J210" s="59" t="s">
        <v>503</v>
      </c>
      <c r="K210" s="59"/>
      <c r="L210" s="59"/>
    </row>
    <row r="211" spans="1:14" s="27" customFormat="1" ht="30.9" customHeight="1" outlineLevel="1" x14ac:dyDescent="0.25">
      <c r="A211" s="54">
        <v>9</v>
      </c>
      <c r="B211" s="32">
        <v>4</v>
      </c>
      <c r="C211" s="10" t="s">
        <v>247</v>
      </c>
      <c r="D211" s="11" t="s">
        <v>31</v>
      </c>
      <c r="E211" s="12" t="s">
        <v>364</v>
      </c>
      <c r="F211" s="13">
        <v>100</v>
      </c>
      <c r="G211" s="59" t="s">
        <v>113</v>
      </c>
      <c r="H211" s="139">
        <v>100</v>
      </c>
      <c r="I211" s="144">
        <f t="shared" si="2"/>
        <v>1</v>
      </c>
      <c r="J211" s="59" t="s">
        <v>503</v>
      </c>
      <c r="K211" s="59"/>
      <c r="L211" s="59"/>
      <c r="M211" s="89">
        <v>3</v>
      </c>
      <c r="N211" s="88" t="s">
        <v>479</v>
      </c>
    </row>
    <row r="212" spans="1:14" s="27" customFormat="1" ht="30.9" customHeight="1" outlineLevel="1" x14ac:dyDescent="0.25">
      <c r="A212" s="54">
        <v>9</v>
      </c>
      <c r="B212" s="32">
        <v>5</v>
      </c>
      <c r="C212" s="10" t="s">
        <v>248</v>
      </c>
      <c r="D212" s="11" t="s">
        <v>55</v>
      </c>
      <c r="E212" s="12" t="s">
        <v>364</v>
      </c>
      <c r="F212" s="13">
        <v>100</v>
      </c>
      <c r="G212" s="59" t="s">
        <v>113</v>
      </c>
      <c r="H212" s="139">
        <v>100</v>
      </c>
      <c r="I212" s="144">
        <f t="shared" si="2"/>
        <v>1</v>
      </c>
      <c r="J212" s="59" t="s">
        <v>503</v>
      </c>
      <c r="K212" s="59"/>
      <c r="L212" s="59"/>
    </row>
    <row r="213" spans="1:14" s="27" customFormat="1" ht="40.200000000000003" customHeight="1" outlineLevel="1" x14ac:dyDescent="0.25">
      <c r="A213" s="54">
        <v>9</v>
      </c>
      <c r="B213" s="32">
        <v>6</v>
      </c>
      <c r="C213" s="10" t="s">
        <v>129</v>
      </c>
      <c r="D213" s="11" t="s">
        <v>34</v>
      </c>
      <c r="E213" s="12" t="s">
        <v>364</v>
      </c>
      <c r="F213" s="13">
        <v>100</v>
      </c>
      <c r="G213" s="59" t="s">
        <v>113</v>
      </c>
      <c r="H213" s="139">
        <v>100</v>
      </c>
      <c r="I213" s="144">
        <f t="shared" ref="I213:I279" si="3">H213/F213</f>
        <v>1</v>
      </c>
      <c r="J213" s="59" t="s">
        <v>503</v>
      </c>
      <c r="K213" s="59"/>
      <c r="L213" s="59"/>
    </row>
    <row r="214" spans="1:14" s="27" customFormat="1" ht="30.9" customHeight="1" outlineLevel="1" x14ac:dyDescent="0.25">
      <c r="A214" s="54">
        <v>9</v>
      </c>
      <c r="B214" s="32">
        <v>7</v>
      </c>
      <c r="C214" s="10" t="s">
        <v>249</v>
      </c>
      <c r="D214" s="11" t="s">
        <v>96</v>
      </c>
      <c r="E214" s="12" t="s">
        <v>364</v>
      </c>
      <c r="F214" s="66">
        <v>200</v>
      </c>
      <c r="G214" s="59" t="s">
        <v>113</v>
      </c>
      <c r="H214" s="139">
        <v>200</v>
      </c>
      <c r="I214" s="144">
        <f t="shared" si="3"/>
        <v>1</v>
      </c>
      <c r="J214" s="59" t="s">
        <v>503</v>
      </c>
      <c r="K214" s="59"/>
      <c r="L214" s="59"/>
    </row>
    <row r="215" spans="1:14" s="27" customFormat="1" ht="34.200000000000003" customHeight="1" outlineLevel="1" x14ac:dyDescent="0.25">
      <c r="A215" s="54">
        <v>9</v>
      </c>
      <c r="B215" s="32">
        <v>8</v>
      </c>
      <c r="C215" s="10" t="s">
        <v>249</v>
      </c>
      <c r="D215" s="11" t="s">
        <v>491</v>
      </c>
      <c r="E215" s="12" t="s">
        <v>364</v>
      </c>
      <c r="F215" s="13">
        <v>200</v>
      </c>
      <c r="G215" s="59" t="s">
        <v>113</v>
      </c>
      <c r="H215" s="139">
        <v>200</v>
      </c>
      <c r="I215" s="144">
        <f t="shared" si="3"/>
        <v>1</v>
      </c>
      <c r="J215" s="59" t="s">
        <v>503</v>
      </c>
      <c r="K215" s="59"/>
      <c r="L215" s="59"/>
      <c r="M215" s="106">
        <v>5</v>
      </c>
      <c r="N215" s="100" t="s">
        <v>495</v>
      </c>
    </row>
    <row r="216" spans="1:14" s="27" customFormat="1" ht="45" customHeight="1" outlineLevel="1" x14ac:dyDescent="0.25">
      <c r="A216" s="54">
        <v>9</v>
      </c>
      <c r="B216" s="32">
        <v>9</v>
      </c>
      <c r="C216" s="10" t="s">
        <v>250</v>
      </c>
      <c r="D216" s="11" t="s">
        <v>31</v>
      </c>
      <c r="E216" s="12" t="s">
        <v>364</v>
      </c>
      <c r="F216" s="13">
        <v>400</v>
      </c>
      <c r="G216" s="59" t="s">
        <v>113</v>
      </c>
      <c r="H216" s="139">
        <v>400</v>
      </c>
      <c r="I216" s="143">
        <f t="shared" si="3"/>
        <v>1</v>
      </c>
      <c r="J216" s="59" t="s">
        <v>503</v>
      </c>
      <c r="K216" s="59"/>
      <c r="L216" s="59"/>
    </row>
    <row r="217" spans="1:14" s="27" customFormat="1" ht="19.95" customHeight="1" outlineLevel="1" x14ac:dyDescent="0.25">
      <c r="A217" s="54">
        <v>9</v>
      </c>
      <c r="B217" s="32">
        <v>10</v>
      </c>
      <c r="C217" s="10" t="s">
        <v>251</v>
      </c>
      <c r="D217" s="11" t="s">
        <v>70</v>
      </c>
      <c r="E217" s="12" t="s">
        <v>47</v>
      </c>
      <c r="F217" s="13">
        <v>100</v>
      </c>
      <c r="G217" s="60" t="s">
        <v>112</v>
      </c>
      <c r="H217" s="139">
        <v>100</v>
      </c>
      <c r="I217" s="143">
        <f t="shared" si="3"/>
        <v>1</v>
      </c>
      <c r="J217" s="60" t="s">
        <v>503</v>
      </c>
      <c r="K217" s="60"/>
      <c r="L217" s="60"/>
    </row>
    <row r="218" spans="1:14" s="27" customFormat="1" ht="45" customHeight="1" outlineLevel="1" x14ac:dyDescent="0.25">
      <c r="A218" s="54">
        <v>9</v>
      </c>
      <c r="B218" s="32">
        <v>11</v>
      </c>
      <c r="C218" s="10" t="s">
        <v>251</v>
      </c>
      <c r="D218" s="11" t="s">
        <v>392</v>
      </c>
      <c r="E218" s="12" t="s">
        <v>47</v>
      </c>
      <c r="F218" s="13">
        <v>250</v>
      </c>
      <c r="G218" s="60" t="s">
        <v>112</v>
      </c>
      <c r="H218" s="139">
        <v>250</v>
      </c>
      <c r="I218" s="144">
        <f t="shared" si="3"/>
        <v>1</v>
      </c>
      <c r="J218" s="60" t="s">
        <v>503</v>
      </c>
      <c r="K218" s="60"/>
      <c r="L218" s="60"/>
    </row>
    <row r="219" spans="1:14" s="27" customFormat="1" ht="30.75" customHeight="1" outlineLevel="1" x14ac:dyDescent="0.25">
      <c r="A219" s="54">
        <v>9</v>
      </c>
      <c r="B219" s="32">
        <v>12</v>
      </c>
      <c r="C219" s="10" t="s">
        <v>362</v>
      </c>
      <c r="D219" s="11" t="s">
        <v>71</v>
      </c>
      <c r="E219" s="12" t="s">
        <v>11</v>
      </c>
      <c r="F219" s="13">
        <v>100</v>
      </c>
      <c r="G219" s="59" t="s">
        <v>110</v>
      </c>
      <c r="H219" s="139">
        <v>100</v>
      </c>
      <c r="I219" s="144">
        <f t="shared" si="3"/>
        <v>1</v>
      </c>
      <c r="J219" s="156" t="s">
        <v>503</v>
      </c>
      <c r="K219" s="59"/>
      <c r="L219" s="59"/>
    </row>
    <row r="220" spans="1:14" s="27" customFormat="1" ht="47.1" customHeight="1" outlineLevel="1" x14ac:dyDescent="0.25">
      <c r="A220" s="54">
        <v>9</v>
      </c>
      <c r="B220" s="32">
        <v>13</v>
      </c>
      <c r="C220" s="10" t="s">
        <v>252</v>
      </c>
      <c r="D220" s="11" t="s">
        <v>72</v>
      </c>
      <c r="E220" s="12" t="s">
        <v>9</v>
      </c>
      <c r="F220" s="13">
        <v>180</v>
      </c>
      <c r="G220" s="59" t="s">
        <v>363</v>
      </c>
      <c r="H220" s="139">
        <v>180</v>
      </c>
      <c r="I220" s="144">
        <f t="shared" si="3"/>
        <v>1</v>
      </c>
      <c r="J220" s="156" t="s">
        <v>503</v>
      </c>
      <c r="K220" s="59"/>
      <c r="L220" s="59"/>
    </row>
    <row r="221" spans="1:14" s="27" customFormat="1" ht="30.9" customHeight="1" outlineLevel="1" x14ac:dyDescent="0.25">
      <c r="A221" s="54">
        <v>9</v>
      </c>
      <c r="B221" s="32">
        <v>14</v>
      </c>
      <c r="C221" s="10" t="s">
        <v>253</v>
      </c>
      <c r="D221" s="11" t="s">
        <v>73</v>
      </c>
      <c r="E221" s="12" t="s">
        <v>9</v>
      </c>
      <c r="F221" s="13">
        <v>80</v>
      </c>
      <c r="G221" s="59" t="s">
        <v>363</v>
      </c>
      <c r="H221" s="139">
        <v>80</v>
      </c>
      <c r="I221" s="144">
        <f t="shared" si="3"/>
        <v>1</v>
      </c>
      <c r="J221" s="59" t="s">
        <v>503</v>
      </c>
      <c r="K221" s="59"/>
      <c r="L221" s="59"/>
    </row>
    <row r="222" spans="1:14" s="27" customFormat="1" ht="34.950000000000003" customHeight="1" outlineLevel="1" x14ac:dyDescent="0.25">
      <c r="A222" s="54">
        <v>9</v>
      </c>
      <c r="B222" s="32">
        <v>15</v>
      </c>
      <c r="C222" s="10" t="s">
        <v>253</v>
      </c>
      <c r="D222" s="11" t="s">
        <v>50</v>
      </c>
      <c r="E222" s="12" t="s">
        <v>9</v>
      </c>
      <c r="F222" s="13">
        <v>99.5</v>
      </c>
      <c r="G222" s="59" t="s">
        <v>363</v>
      </c>
      <c r="H222" s="139">
        <v>99.5</v>
      </c>
      <c r="I222" s="143">
        <f t="shared" si="3"/>
        <v>1</v>
      </c>
      <c r="J222" s="59" t="s">
        <v>503</v>
      </c>
      <c r="K222" s="59"/>
      <c r="L222" s="59"/>
    </row>
    <row r="223" spans="1:14" s="27" customFormat="1" ht="45" customHeight="1" outlineLevel="1" x14ac:dyDescent="0.25">
      <c r="A223" s="54">
        <v>9</v>
      </c>
      <c r="B223" s="32">
        <v>16</v>
      </c>
      <c r="C223" s="10" t="s">
        <v>254</v>
      </c>
      <c r="D223" s="11" t="s">
        <v>74</v>
      </c>
      <c r="E223" s="12" t="s">
        <v>10</v>
      </c>
      <c r="F223" s="13">
        <v>50</v>
      </c>
      <c r="G223" s="59" t="s">
        <v>114</v>
      </c>
      <c r="H223" s="139">
        <v>50</v>
      </c>
      <c r="I223" s="143">
        <f t="shared" si="3"/>
        <v>1</v>
      </c>
      <c r="J223" s="59" t="s">
        <v>503</v>
      </c>
      <c r="K223" s="59"/>
      <c r="L223" s="59"/>
    </row>
    <row r="224" spans="1:14" s="27" customFormat="1" ht="61.95" customHeight="1" outlineLevel="1" x14ac:dyDescent="0.25">
      <c r="A224" s="54">
        <v>9</v>
      </c>
      <c r="B224" s="32">
        <v>17</v>
      </c>
      <c r="C224" s="10" t="s">
        <v>512</v>
      </c>
      <c r="D224" s="11" t="s">
        <v>50</v>
      </c>
      <c r="E224" s="12" t="s">
        <v>9</v>
      </c>
      <c r="F224" s="138">
        <v>94.125</v>
      </c>
      <c r="G224" s="59" t="s">
        <v>363</v>
      </c>
      <c r="H224" s="139">
        <v>94.125</v>
      </c>
      <c r="I224" s="143">
        <f t="shared" si="3"/>
        <v>1</v>
      </c>
      <c r="J224" s="59" t="s">
        <v>503</v>
      </c>
      <c r="K224" s="59"/>
      <c r="L224" s="59"/>
    </row>
    <row r="225" spans="1:12" s="27" customFormat="1" ht="34.950000000000003" customHeight="1" outlineLevel="1" x14ac:dyDescent="0.25">
      <c r="A225" s="54">
        <v>9</v>
      </c>
      <c r="B225" s="32">
        <v>18</v>
      </c>
      <c r="C225" s="10" t="s">
        <v>255</v>
      </c>
      <c r="D225" s="11" t="s">
        <v>50</v>
      </c>
      <c r="E225" s="12" t="s">
        <v>9</v>
      </c>
      <c r="F225" s="138">
        <v>124.375</v>
      </c>
      <c r="G225" s="59" t="s">
        <v>363</v>
      </c>
      <c r="H225" s="139">
        <v>124.375</v>
      </c>
      <c r="I225" s="143">
        <f t="shared" si="3"/>
        <v>1</v>
      </c>
      <c r="J225" s="59" t="s">
        <v>503</v>
      </c>
      <c r="K225" s="59"/>
      <c r="L225" s="59"/>
    </row>
    <row r="226" spans="1:12" s="27" customFormat="1" ht="34.950000000000003" customHeight="1" outlineLevel="1" x14ac:dyDescent="0.25">
      <c r="A226" s="54">
        <v>9</v>
      </c>
      <c r="B226" s="32">
        <v>19</v>
      </c>
      <c r="C226" s="10" t="s">
        <v>256</v>
      </c>
      <c r="D226" s="11" t="s">
        <v>50</v>
      </c>
      <c r="E226" s="12" t="s">
        <v>9</v>
      </c>
      <c r="F226" s="138">
        <v>124.375</v>
      </c>
      <c r="G226" s="59" t="s">
        <v>363</v>
      </c>
      <c r="H226" s="139">
        <v>124.375</v>
      </c>
      <c r="I226" s="143">
        <f t="shared" si="3"/>
        <v>1</v>
      </c>
      <c r="J226" s="60" t="s">
        <v>503</v>
      </c>
      <c r="K226" s="59"/>
      <c r="L226" s="59"/>
    </row>
    <row r="227" spans="1:12" s="27" customFormat="1" ht="45" customHeight="1" outlineLevel="1" x14ac:dyDescent="0.25">
      <c r="A227" s="54">
        <v>9</v>
      </c>
      <c r="B227" s="32">
        <v>20</v>
      </c>
      <c r="C227" s="10" t="s">
        <v>257</v>
      </c>
      <c r="D227" s="11" t="s">
        <v>393</v>
      </c>
      <c r="E227" s="12" t="s">
        <v>10</v>
      </c>
      <c r="F227" s="13">
        <v>50</v>
      </c>
      <c r="G227" s="59" t="s">
        <v>114</v>
      </c>
      <c r="H227" s="139">
        <v>50</v>
      </c>
      <c r="I227" s="143">
        <f t="shared" si="3"/>
        <v>1</v>
      </c>
      <c r="J227" s="60" t="s">
        <v>503</v>
      </c>
      <c r="K227" s="59"/>
      <c r="L227" s="59"/>
    </row>
    <row r="228" spans="1:12" s="27" customFormat="1" ht="30.9" customHeight="1" outlineLevel="1" x14ac:dyDescent="0.25">
      <c r="A228" s="54">
        <v>9</v>
      </c>
      <c r="B228" s="32">
        <v>21</v>
      </c>
      <c r="C228" s="10" t="s">
        <v>258</v>
      </c>
      <c r="D228" s="11" t="s">
        <v>76</v>
      </c>
      <c r="E228" s="12" t="s">
        <v>9</v>
      </c>
      <c r="F228" s="13">
        <v>150</v>
      </c>
      <c r="G228" s="59" t="s">
        <v>363</v>
      </c>
      <c r="H228" s="139">
        <v>150</v>
      </c>
      <c r="I228" s="143">
        <f t="shared" si="3"/>
        <v>1</v>
      </c>
      <c r="J228" s="60" t="s">
        <v>503</v>
      </c>
      <c r="K228" s="59"/>
      <c r="L228" s="59"/>
    </row>
    <row r="229" spans="1:12" s="27" customFormat="1" ht="34.950000000000003" customHeight="1" outlineLevel="1" x14ac:dyDescent="0.25">
      <c r="A229" s="54">
        <v>9</v>
      </c>
      <c r="B229" s="32">
        <v>22</v>
      </c>
      <c r="C229" s="10" t="s">
        <v>416</v>
      </c>
      <c r="D229" s="11" t="s">
        <v>50</v>
      </c>
      <c r="E229" s="12" t="s">
        <v>9</v>
      </c>
      <c r="F229" s="138">
        <v>124.375</v>
      </c>
      <c r="G229" s="59" t="s">
        <v>363</v>
      </c>
      <c r="H229" s="139">
        <v>124.375</v>
      </c>
      <c r="I229" s="143">
        <f t="shared" si="3"/>
        <v>1</v>
      </c>
      <c r="J229" s="60" t="s">
        <v>503</v>
      </c>
      <c r="K229" s="59"/>
      <c r="L229" s="59"/>
    </row>
    <row r="230" spans="1:12" s="27" customFormat="1" ht="34.950000000000003" customHeight="1" outlineLevel="1" x14ac:dyDescent="0.25">
      <c r="A230" s="54">
        <v>9</v>
      </c>
      <c r="B230" s="32">
        <v>23</v>
      </c>
      <c r="C230" s="10" t="s">
        <v>514</v>
      </c>
      <c r="D230" s="11" t="s">
        <v>521</v>
      </c>
      <c r="E230" s="12" t="s">
        <v>10</v>
      </c>
      <c r="F230" s="138">
        <v>73.25</v>
      </c>
      <c r="G230" s="59" t="s">
        <v>114</v>
      </c>
      <c r="H230" s="139">
        <v>73.25</v>
      </c>
      <c r="I230" s="143">
        <f t="shared" si="3"/>
        <v>1</v>
      </c>
      <c r="J230" s="60" t="s">
        <v>503</v>
      </c>
      <c r="K230" s="59"/>
      <c r="L230" s="59"/>
    </row>
    <row r="231" spans="1:12" s="27" customFormat="1" ht="17.25" customHeight="1" x14ac:dyDescent="0.25">
      <c r="A231" s="30">
        <v>10</v>
      </c>
      <c r="B231" s="30"/>
      <c r="C231" s="6"/>
      <c r="D231" s="6" t="s">
        <v>7</v>
      </c>
      <c r="E231" s="9"/>
      <c r="F231" s="7">
        <f>SUM(F232:F246)</f>
        <v>3000.0000000000005</v>
      </c>
      <c r="G231" s="9"/>
      <c r="H231" s="118">
        <f>SUM(H232:H246)</f>
        <v>2998.3130000000006</v>
      </c>
      <c r="I231" s="142">
        <f t="shared" si="3"/>
        <v>0.99943766666666667</v>
      </c>
      <c r="J231" s="9"/>
      <c r="K231" s="9"/>
      <c r="L231" s="9"/>
    </row>
    <row r="232" spans="1:12" s="27" customFormat="1" ht="29.25" customHeight="1" outlineLevel="1" x14ac:dyDescent="0.25">
      <c r="A232" s="54">
        <v>10</v>
      </c>
      <c r="B232" s="32">
        <v>1</v>
      </c>
      <c r="C232" s="10" t="s">
        <v>259</v>
      </c>
      <c r="D232" s="11" t="s">
        <v>31</v>
      </c>
      <c r="E232" s="12" t="s">
        <v>364</v>
      </c>
      <c r="F232" s="13">
        <v>150</v>
      </c>
      <c r="G232" s="59" t="s">
        <v>113</v>
      </c>
      <c r="H232" s="139">
        <v>150</v>
      </c>
      <c r="I232" s="143">
        <f t="shared" si="3"/>
        <v>1</v>
      </c>
      <c r="J232" s="59" t="s">
        <v>503</v>
      </c>
      <c r="K232" s="59"/>
      <c r="L232" s="59"/>
    </row>
    <row r="233" spans="1:12" s="27" customFormat="1" ht="30.75" customHeight="1" outlineLevel="1" x14ac:dyDescent="0.25">
      <c r="A233" s="54">
        <v>10</v>
      </c>
      <c r="B233" s="32">
        <v>2</v>
      </c>
      <c r="C233" s="10" t="s">
        <v>260</v>
      </c>
      <c r="D233" s="11" t="s">
        <v>31</v>
      </c>
      <c r="E233" s="12" t="s">
        <v>364</v>
      </c>
      <c r="F233" s="13">
        <v>100</v>
      </c>
      <c r="G233" s="59" t="s">
        <v>113</v>
      </c>
      <c r="H233" s="139">
        <v>100</v>
      </c>
      <c r="I233" s="143">
        <f t="shared" si="3"/>
        <v>1</v>
      </c>
      <c r="J233" s="59" t="s">
        <v>503</v>
      </c>
      <c r="K233" s="59"/>
      <c r="L233" s="59"/>
    </row>
    <row r="234" spans="1:12" s="27" customFormat="1" ht="45" customHeight="1" outlineLevel="1" x14ac:dyDescent="0.25">
      <c r="A234" s="54">
        <v>10</v>
      </c>
      <c r="B234" s="32">
        <v>3</v>
      </c>
      <c r="C234" s="10" t="s">
        <v>261</v>
      </c>
      <c r="D234" s="11" t="s">
        <v>31</v>
      </c>
      <c r="E234" s="12" t="s">
        <v>364</v>
      </c>
      <c r="F234" s="13">
        <v>150</v>
      </c>
      <c r="G234" s="59" t="s">
        <v>113</v>
      </c>
      <c r="H234" s="139">
        <v>150</v>
      </c>
      <c r="I234" s="143">
        <f t="shared" si="3"/>
        <v>1</v>
      </c>
      <c r="J234" s="59" t="s">
        <v>503</v>
      </c>
      <c r="K234" s="59"/>
      <c r="L234" s="59"/>
    </row>
    <row r="235" spans="1:12" s="27" customFormat="1" ht="34.950000000000003" customHeight="1" outlineLevel="1" x14ac:dyDescent="0.25">
      <c r="A235" s="54">
        <v>10</v>
      </c>
      <c r="B235" s="32">
        <v>4</v>
      </c>
      <c r="C235" s="10" t="s">
        <v>417</v>
      </c>
      <c r="D235" s="11" t="s">
        <v>50</v>
      </c>
      <c r="E235" s="12" t="s">
        <v>9</v>
      </c>
      <c r="F235" s="13">
        <v>119.4</v>
      </c>
      <c r="G235" s="59" t="s">
        <v>363</v>
      </c>
      <c r="H235" s="139">
        <v>119.4</v>
      </c>
      <c r="I235" s="143">
        <f t="shared" si="3"/>
        <v>1</v>
      </c>
      <c r="J235" s="59" t="s">
        <v>503</v>
      </c>
      <c r="K235" s="59"/>
      <c r="L235" s="59"/>
    </row>
    <row r="236" spans="1:12" s="27" customFormat="1" ht="30.9" customHeight="1" outlineLevel="1" x14ac:dyDescent="0.25">
      <c r="A236" s="54">
        <v>10</v>
      </c>
      <c r="B236" s="32">
        <v>5</v>
      </c>
      <c r="C236" s="10" t="s">
        <v>262</v>
      </c>
      <c r="D236" s="11" t="s">
        <v>31</v>
      </c>
      <c r="E236" s="12" t="s">
        <v>364</v>
      </c>
      <c r="F236" s="13">
        <v>150</v>
      </c>
      <c r="G236" s="59" t="s">
        <v>113</v>
      </c>
      <c r="H236" s="139">
        <v>150</v>
      </c>
      <c r="I236" s="143">
        <f t="shared" si="3"/>
        <v>1</v>
      </c>
      <c r="J236" s="59" t="s">
        <v>503</v>
      </c>
      <c r="K236" s="59"/>
      <c r="L236" s="59"/>
    </row>
    <row r="237" spans="1:12" s="27" customFormat="1" ht="30.9" customHeight="1" outlineLevel="1" x14ac:dyDescent="0.25">
      <c r="A237" s="54">
        <v>10</v>
      </c>
      <c r="B237" s="32">
        <v>6</v>
      </c>
      <c r="C237" s="10" t="s">
        <v>263</v>
      </c>
      <c r="D237" s="11" t="s">
        <v>31</v>
      </c>
      <c r="E237" s="12" t="s">
        <v>364</v>
      </c>
      <c r="F237" s="13">
        <v>125</v>
      </c>
      <c r="G237" s="59" t="s">
        <v>113</v>
      </c>
      <c r="H237" s="139">
        <v>125</v>
      </c>
      <c r="I237" s="143">
        <f t="shared" si="3"/>
        <v>1</v>
      </c>
      <c r="J237" s="59" t="s">
        <v>503</v>
      </c>
      <c r="K237" s="59"/>
      <c r="L237" s="59"/>
    </row>
    <row r="238" spans="1:12" s="27" customFormat="1" ht="49.95" customHeight="1" outlineLevel="1" x14ac:dyDescent="0.25">
      <c r="A238" s="54">
        <v>10</v>
      </c>
      <c r="B238" s="32">
        <v>7</v>
      </c>
      <c r="C238" s="10" t="s">
        <v>264</v>
      </c>
      <c r="D238" s="11" t="s">
        <v>31</v>
      </c>
      <c r="E238" s="12" t="s">
        <v>364</v>
      </c>
      <c r="F238" s="13">
        <v>600</v>
      </c>
      <c r="G238" s="59" t="s">
        <v>113</v>
      </c>
      <c r="H238" s="139">
        <v>600</v>
      </c>
      <c r="I238" s="143">
        <f t="shared" si="3"/>
        <v>1</v>
      </c>
      <c r="J238" s="59" t="s">
        <v>503</v>
      </c>
      <c r="K238" s="59"/>
      <c r="L238" s="59"/>
    </row>
    <row r="239" spans="1:12" s="27" customFormat="1" ht="22.2" customHeight="1" outlineLevel="1" x14ac:dyDescent="0.25">
      <c r="A239" s="54">
        <v>10</v>
      </c>
      <c r="B239" s="32">
        <v>8</v>
      </c>
      <c r="C239" s="10" t="s">
        <v>265</v>
      </c>
      <c r="D239" s="11" t="s">
        <v>31</v>
      </c>
      <c r="E239" s="12" t="s">
        <v>364</v>
      </c>
      <c r="F239" s="13">
        <v>150</v>
      </c>
      <c r="G239" s="59" t="s">
        <v>113</v>
      </c>
      <c r="H239" s="139">
        <v>150</v>
      </c>
      <c r="I239" s="143">
        <f t="shared" si="3"/>
        <v>1</v>
      </c>
      <c r="J239" s="59" t="s">
        <v>503</v>
      </c>
      <c r="K239" s="59"/>
      <c r="L239" s="59"/>
    </row>
    <row r="240" spans="1:12" s="27" customFormat="1" ht="22.2" customHeight="1" outlineLevel="1" x14ac:dyDescent="0.25">
      <c r="A240" s="54">
        <v>10</v>
      </c>
      <c r="B240" s="32">
        <v>9</v>
      </c>
      <c r="C240" s="10" t="s">
        <v>266</v>
      </c>
      <c r="D240" s="11" t="s">
        <v>31</v>
      </c>
      <c r="E240" s="12" t="s">
        <v>364</v>
      </c>
      <c r="F240" s="132">
        <v>224.97484</v>
      </c>
      <c r="G240" s="59" t="s">
        <v>113</v>
      </c>
      <c r="H240" s="139">
        <v>224.97484</v>
      </c>
      <c r="I240" s="143">
        <f t="shared" si="3"/>
        <v>1</v>
      </c>
      <c r="J240" s="59" t="s">
        <v>503</v>
      </c>
      <c r="K240" s="59"/>
      <c r="L240" s="59"/>
    </row>
    <row r="241" spans="1:14" s="27" customFormat="1" ht="18.899999999999999" customHeight="1" outlineLevel="1" x14ac:dyDescent="0.25">
      <c r="A241" s="54">
        <v>10</v>
      </c>
      <c r="B241" s="32">
        <v>10</v>
      </c>
      <c r="C241" s="10" t="s">
        <v>267</v>
      </c>
      <c r="D241" s="11" t="s">
        <v>31</v>
      </c>
      <c r="E241" s="12" t="s">
        <v>364</v>
      </c>
      <c r="F241" s="13">
        <v>600</v>
      </c>
      <c r="G241" s="59" t="s">
        <v>113</v>
      </c>
      <c r="H241" s="139">
        <v>600</v>
      </c>
      <c r="I241" s="143">
        <f t="shared" si="3"/>
        <v>1</v>
      </c>
      <c r="J241" s="59" t="s">
        <v>503</v>
      </c>
      <c r="K241" s="59"/>
      <c r="L241" s="59"/>
    </row>
    <row r="242" spans="1:14" s="27" customFormat="1" ht="47.1" customHeight="1" outlineLevel="1" x14ac:dyDescent="0.25">
      <c r="A242" s="54">
        <v>10</v>
      </c>
      <c r="B242" s="32">
        <v>11</v>
      </c>
      <c r="C242" s="10" t="s">
        <v>268</v>
      </c>
      <c r="D242" s="11" t="s">
        <v>394</v>
      </c>
      <c r="E242" s="12" t="s">
        <v>9</v>
      </c>
      <c r="F242" s="13">
        <v>200</v>
      </c>
      <c r="G242" s="59" t="s">
        <v>363</v>
      </c>
      <c r="H242" s="139">
        <v>198.31299999999999</v>
      </c>
      <c r="I242" s="143">
        <f t="shared" si="3"/>
        <v>0.99156499999999992</v>
      </c>
      <c r="J242" s="59" t="s">
        <v>503</v>
      </c>
      <c r="K242" s="59"/>
      <c r="L242" s="59"/>
    </row>
    <row r="243" spans="1:14" s="27" customFormat="1" ht="30.9" customHeight="1" outlineLevel="1" x14ac:dyDescent="0.25">
      <c r="A243" s="54">
        <v>10</v>
      </c>
      <c r="B243" s="32">
        <v>12</v>
      </c>
      <c r="C243" s="10" t="s">
        <v>269</v>
      </c>
      <c r="D243" s="11" t="s">
        <v>31</v>
      </c>
      <c r="E243" s="12" t="s">
        <v>364</v>
      </c>
      <c r="F243" s="13">
        <v>150</v>
      </c>
      <c r="G243" s="59" t="s">
        <v>113</v>
      </c>
      <c r="H243" s="139">
        <v>150</v>
      </c>
      <c r="I243" s="144">
        <f t="shared" si="3"/>
        <v>1</v>
      </c>
      <c r="J243" s="59" t="s">
        <v>503</v>
      </c>
      <c r="K243" s="59"/>
      <c r="L243" s="59"/>
    </row>
    <row r="244" spans="1:14" s="27" customFormat="1" ht="18.899999999999999" customHeight="1" outlineLevel="1" x14ac:dyDescent="0.25">
      <c r="A244" s="54">
        <v>10</v>
      </c>
      <c r="B244" s="32">
        <v>13</v>
      </c>
      <c r="C244" s="10" t="s">
        <v>270</v>
      </c>
      <c r="D244" s="11" t="s">
        <v>31</v>
      </c>
      <c r="E244" s="12" t="s">
        <v>364</v>
      </c>
      <c r="F244" s="13">
        <v>180</v>
      </c>
      <c r="G244" s="59" t="s">
        <v>113</v>
      </c>
      <c r="H244" s="139">
        <v>180</v>
      </c>
      <c r="I244" s="144">
        <f t="shared" si="3"/>
        <v>1</v>
      </c>
      <c r="J244" s="59" t="s">
        <v>503</v>
      </c>
      <c r="K244" s="59"/>
      <c r="L244" s="59"/>
    </row>
    <row r="245" spans="1:14" s="27" customFormat="1" ht="34.950000000000003" customHeight="1" outlineLevel="1" x14ac:dyDescent="0.25">
      <c r="A245" s="54">
        <v>10</v>
      </c>
      <c r="B245" s="33">
        <v>14</v>
      </c>
      <c r="C245" s="10" t="s">
        <v>271</v>
      </c>
      <c r="D245" s="11" t="s">
        <v>50</v>
      </c>
      <c r="E245" s="12" t="s">
        <v>9</v>
      </c>
      <c r="F245" s="13">
        <v>99.5</v>
      </c>
      <c r="G245" s="59" t="s">
        <v>363</v>
      </c>
      <c r="H245" s="139">
        <v>99.5</v>
      </c>
      <c r="I245" s="143">
        <f t="shared" si="3"/>
        <v>1</v>
      </c>
      <c r="J245" s="59" t="s">
        <v>503</v>
      </c>
      <c r="K245" s="59"/>
      <c r="L245" s="59"/>
    </row>
    <row r="246" spans="1:14" s="27" customFormat="1" ht="34.950000000000003" customHeight="1" outlineLevel="1" x14ac:dyDescent="0.25">
      <c r="A246" s="54">
        <v>10</v>
      </c>
      <c r="B246" s="33">
        <v>15</v>
      </c>
      <c r="C246" s="10" t="s">
        <v>514</v>
      </c>
      <c r="D246" s="11" t="s">
        <v>93</v>
      </c>
      <c r="E246" s="65" t="s">
        <v>10</v>
      </c>
      <c r="F246" s="132">
        <v>1.1251599999999999</v>
      </c>
      <c r="G246" s="59" t="s">
        <v>114</v>
      </c>
      <c r="H246" s="139">
        <v>1.1251599999999999</v>
      </c>
      <c r="I246" s="143">
        <f t="shared" si="3"/>
        <v>1</v>
      </c>
      <c r="J246" s="59" t="s">
        <v>503</v>
      </c>
      <c r="K246" s="59"/>
      <c r="L246" s="59"/>
    </row>
    <row r="247" spans="1:14" s="27" customFormat="1" ht="15.75" customHeight="1" x14ac:dyDescent="0.25">
      <c r="A247" s="30">
        <v>11</v>
      </c>
      <c r="B247" s="30"/>
      <c r="C247" s="6"/>
      <c r="D247" s="6" t="s">
        <v>7</v>
      </c>
      <c r="E247" s="9"/>
      <c r="F247" s="7">
        <f>SUM(F248:F265)</f>
        <v>3000</v>
      </c>
      <c r="G247" s="9"/>
      <c r="H247" s="118">
        <f>SUM(H248:H265)</f>
        <v>3000</v>
      </c>
      <c r="I247" s="142">
        <f t="shared" si="3"/>
        <v>1</v>
      </c>
      <c r="J247" s="9"/>
      <c r="K247" s="9"/>
      <c r="L247" s="9"/>
    </row>
    <row r="248" spans="1:14" s="27" customFormat="1" ht="30.9" customHeight="1" outlineLevel="1" x14ac:dyDescent="0.25">
      <c r="A248" s="54">
        <v>11</v>
      </c>
      <c r="B248" s="32">
        <v>1</v>
      </c>
      <c r="C248" s="55" t="s">
        <v>513</v>
      </c>
      <c r="D248" s="11" t="s">
        <v>86</v>
      </c>
      <c r="E248" s="12" t="s">
        <v>364</v>
      </c>
      <c r="F248" s="13">
        <v>150</v>
      </c>
      <c r="G248" s="60" t="s">
        <v>113</v>
      </c>
      <c r="H248" s="139">
        <v>150</v>
      </c>
      <c r="I248" s="143">
        <f t="shared" si="3"/>
        <v>1</v>
      </c>
      <c r="J248" s="60" t="s">
        <v>503</v>
      </c>
      <c r="K248" s="60"/>
      <c r="L248" s="60"/>
    </row>
    <row r="249" spans="1:14" s="27" customFormat="1" ht="34.950000000000003" customHeight="1" outlineLevel="1" x14ac:dyDescent="0.25">
      <c r="A249" s="54">
        <v>11</v>
      </c>
      <c r="B249" s="32">
        <v>2</v>
      </c>
      <c r="C249" s="10" t="s">
        <v>272</v>
      </c>
      <c r="D249" s="11" t="s">
        <v>31</v>
      </c>
      <c r="E249" s="12" t="s">
        <v>364</v>
      </c>
      <c r="F249" s="13">
        <v>150</v>
      </c>
      <c r="G249" s="60" t="s">
        <v>113</v>
      </c>
      <c r="H249" s="139">
        <v>150</v>
      </c>
      <c r="I249" s="143">
        <f t="shared" si="3"/>
        <v>1</v>
      </c>
      <c r="J249" s="60" t="s">
        <v>503</v>
      </c>
      <c r="K249" s="60"/>
      <c r="L249" s="60"/>
    </row>
    <row r="250" spans="1:14" s="27" customFormat="1" ht="33" customHeight="1" outlineLevel="1" x14ac:dyDescent="0.25">
      <c r="A250" s="54">
        <v>11</v>
      </c>
      <c r="B250" s="32">
        <v>3</v>
      </c>
      <c r="C250" s="10" t="s">
        <v>273</v>
      </c>
      <c r="D250" s="11" t="s">
        <v>34</v>
      </c>
      <c r="E250" s="12" t="s">
        <v>364</v>
      </c>
      <c r="F250" s="13">
        <v>150</v>
      </c>
      <c r="G250" s="60" t="s">
        <v>113</v>
      </c>
      <c r="H250" s="139">
        <v>150</v>
      </c>
      <c r="I250" s="143">
        <f t="shared" si="3"/>
        <v>1</v>
      </c>
      <c r="J250" s="60" t="s">
        <v>503</v>
      </c>
      <c r="K250" s="60"/>
      <c r="L250" s="60"/>
      <c r="M250" s="89">
        <v>3</v>
      </c>
      <c r="N250" s="88" t="s">
        <v>479</v>
      </c>
    </row>
    <row r="251" spans="1:14" s="27" customFormat="1" ht="49.95" customHeight="1" outlineLevel="1" x14ac:dyDescent="0.25">
      <c r="A251" s="54">
        <v>11</v>
      </c>
      <c r="B251" s="32">
        <v>4</v>
      </c>
      <c r="C251" s="10" t="s">
        <v>274</v>
      </c>
      <c r="D251" s="11" t="s">
        <v>87</v>
      </c>
      <c r="E251" s="12" t="s">
        <v>364</v>
      </c>
      <c r="F251" s="13">
        <v>150</v>
      </c>
      <c r="G251" s="60" t="s">
        <v>113</v>
      </c>
      <c r="H251" s="139">
        <v>150</v>
      </c>
      <c r="I251" s="143">
        <f t="shared" si="3"/>
        <v>1</v>
      </c>
      <c r="J251" s="60" t="s">
        <v>503</v>
      </c>
      <c r="K251" s="60"/>
      <c r="L251" s="60"/>
    </row>
    <row r="252" spans="1:14" s="27" customFormat="1" ht="30.9" customHeight="1" outlineLevel="1" x14ac:dyDescent="0.25">
      <c r="A252" s="54">
        <v>11</v>
      </c>
      <c r="B252" s="32">
        <v>5</v>
      </c>
      <c r="C252" s="10" t="s">
        <v>275</v>
      </c>
      <c r="D252" s="11" t="s">
        <v>31</v>
      </c>
      <c r="E252" s="12" t="s">
        <v>364</v>
      </c>
      <c r="F252" s="13">
        <v>150</v>
      </c>
      <c r="G252" s="60" t="s">
        <v>113</v>
      </c>
      <c r="H252" s="139">
        <v>150</v>
      </c>
      <c r="I252" s="143">
        <f t="shared" si="3"/>
        <v>1</v>
      </c>
      <c r="J252" s="60" t="s">
        <v>503</v>
      </c>
      <c r="K252" s="60"/>
      <c r="L252" s="60"/>
    </row>
    <row r="253" spans="1:14" s="27" customFormat="1" ht="30.9" customHeight="1" outlineLevel="1" x14ac:dyDescent="0.25">
      <c r="A253" s="54">
        <v>11</v>
      </c>
      <c r="B253" s="32">
        <v>6</v>
      </c>
      <c r="C253" s="10" t="s">
        <v>276</v>
      </c>
      <c r="D253" s="11" t="s">
        <v>31</v>
      </c>
      <c r="E253" s="12" t="s">
        <v>364</v>
      </c>
      <c r="F253" s="13">
        <v>150</v>
      </c>
      <c r="G253" s="60" t="s">
        <v>113</v>
      </c>
      <c r="H253" s="139">
        <v>150</v>
      </c>
      <c r="I253" s="143">
        <f t="shared" si="3"/>
        <v>1</v>
      </c>
      <c r="J253" s="60" t="s">
        <v>503</v>
      </c>
      <c r="K253" s="60"/>
      <c r="L253" s="60"/>
    </row>
    <row r="254" spans="1:14" s="27" customFormat="1" ht="47.1" customHeight="1" outlineLevel="1" x14ac:dyDescent="0.25">
      <c r="A254" s="54">
        <v>11</v>
      </c>
      <c r="B254" s="32">
        <v>7</v>
      </c>
      <c r="C254" s="10" t="s">
        <v>277</v>
      </c>
      <c r="D254" s="11" t="s">
        <v>88</v>
      </c>
      <c r="E254" s="12" t="s">
        <v>364</v>
      </c>
      <c r="F254" s="13">
        <v>150</v>
      </c>
      <c r="G254" s="60" t="s">
        <v>113</v>
      </c>
      <c r="H254" s="139">
        <v>150</v>
      </c>
      <c r="I254" s="143">
        <f t="shared" si="3"/>
        <v>1</v>
      </c>
      <c r="J254" s="60" t="s">
        <v>503</v>
      </c>
      <c r="K254" s="60"/>
      <c r="L254" s="60"/>
    </row>
    <row r="255" spans="1:14" s="27" customFormat="1" ht="34.950000000000003" customHeight="1" outlineLevel="1" x14ac:dyDescent="0.25">
      <c r="A255" s="54">
        <v>11</v>
      </c>
      <c r="B255" s="32">
        <v>8</v>
      </c>
      <c r="C255" s="10" t="s">
        <v>278</v>
      </c>
      <c r="D255" s="11" t="s">
        <v>31</v>
      </c>
      <c r="E255" s="12" t="s">
        <v>364</v>
      </c>
      <c r="F255" s="13">
        <v>150</v>
      </c>
      <c r="G255" s="60" t="s">
        <v>113</v>
      </c>
      <c r="H255" s="139">
        <v>150</v>
      </c>
      <c r="I255" s="143">
        <f t="shared" si="3"/>
        <v>1</v>
      </c>
      <c r="J255" s="60" t="s">
        <v>503</v>
      </c>
      <c r="K255" s="60"/>
      <c r="L255" s="60"/>
    </row>
    <row r="256" spans="1:14" s="27" customFormat="1" ht="30.9" customHeight="1" outlineLevel="1" x14ac:dyDescent="0.25">
      <c r="A256" s="54">
        <v>11</v>
      </c>
      <c r="B256" s="32">
        <v>9</v>
      </c>
      <c r="C256" s="10" t="s">
        <v>449</v>
      </c>
      <c r="D256" s="11" t="s">
        <v>31</v>
      </c>
      <c r="E256" s="12" t="s">
        <v>364</v>
      </c>
      <c r="F256" s="13">
        <v>150</v>
      </c>
      <c r="G256" s="60" t="s">
        <v>113</v>
      </c>
      <c r="H256" s="139">
        <v>150</v>
      </c>
      <c r="I256" s="143">
        <f t="shared" si="3"/>
        <v>1</v>
      </c>
      <c r="J256" s="60" t="s">
        <v>503</v>
      </c>
      <c r="K256" s="60"/>
      <c r="L256" s="60"/>
    </row>
    <row r="257" spans="1:14" s="27" customFormat="1" ht="30.9" customHeight="1" outlineLevel="1" x14ac:dyDescent="0.25">
      <c r="A257" s="54">
        <v>11</v>
      </c>
      <c r="B257" s="32">
        <v>10</v>
      </c>
      <c r="C257" s="10" t="s">
        <v>279</v>
      </c>
      <c r="D257" s="10" t="s">
        <v>31</v>
      </c>
      <c r="E257" s="12" t="s">
        <v>364</v>
      </c>
      <c r="F257" s="13">
        <v>150</v>
      </c>
      <c r="G257" s="60" t="s">
        <v>113</v>
      </c>
      <c r="H257" s="139">
        <v>150</v>
      </c>
      <c r="I257" s="143">
        <f t="shared" si="3"/>
        <v>1</v>
      </c>
      <c r="J257" s="60" t="s">
        <v>503</v>
      </c>
      <c r="K257" s="60"/>
      <c r="L257" s="60"/>
    </row>
    <row r="258" spans="1:14" s="27" customFormat="1" ht="30.9" customHeight="1" outlineLevel="1" x14ac:dyDescent="0.25">
      <c r="A258" s="54">
        <v>11</v>
      </c>
      <c r="B258" s="32">
        <v>11</v>
      </c>
      <c r="C258" s="10" t="s">
        <v>280</v>
      </c>
      <c r="D258" s="10" t="s">
        <v>370</v>
      </c>
      <c r="E258" s="12" t="s">
        <v>364</v>
      </c>
      <c r="F258" s="13">
        <v>150</v>
      </c>
      <c r="G258" s="60" t="s">
        <v>113</v>
      </c>
      <c r="H258" s="139">
        <v>150</v>
      </c>
      <c r="I258" s="143">
        <f t="shared" si="3"/>
        <v>1</v>
      </c>
      <c r="J258" s="60" t="s">
        <v>503</v>
      </c>
      <c r="K258" s="60"/>
      <c r="L258" s="60"/>
    </row>
    <row r="259" spans="1:14" s="27" customFormat="1" ht="17.100000000000001" customHeight="1" outlineLevel="1" x14ac:dyDescent="0.25">
      <c r="A259" s="54">
        <v>11</v>
      </c>
      <c r="B259" s="32">
        <v>12</v>
      </c>
      <c r="C259" s="10" t="s">
        <v>450</v>
      </c>
      <c r="D259" s="10" t="s">
        <v>34</v>
      </c>
      <c r="E259" s="12" t="s">
        <v>364</v>
      </c>
      <c r="F259" s="13">
        <v>200</v>
      </c>
      <c r="G259" s="60" t="s">
        <v>113</v>
      </c>
      <c r="H259" s="139">
        <v>200</v>
      </c>
      <c r="I259" s="143">
        <f t="shared" si="3"/>
        <v>1</v>
      </c>
      <c r="J259" s="60" t="s">
        <v>503</v>
      </c>
      <c r="K259" s="60"/>
      <c r="L259" s="60"/>
    </row>
    <row r="260" spans="1:14" s="27" customFormat="1" ht="30.9" customHeight="1" outlineLevel="1" x14ac:dyDescent="0.25">
      <c r="A260" s="54">
        <v>11</v>
      </c>
      <c r="B260" s="32">
        <v>13</v>
      </c>
      <c r="C260" s="10" t="s">
        <v>281</v>
      </c>
      <c r="D260" s="10" t="s">
        <v>34</v>
      </c>
      <c r="E260" s="12" t="s">
        <v>364</v>
      </c>
      <c r="F260" s="13">
        <v>300</v>
      </c>
      <c r="G260" s="60" t="s">
        <v>113</v>
      </c>
      <c r="H260" s="139">
        <v>300</v>
      </c>
      <c r="I260" s="143">
        <f t="shared" si="3"/>
        <v>1</v>
      </c>
      <c r="J260" s="60" t="s">
        <v>503</v>
      </c>
      <c r="K260" s="60"/>
      <c r="L260" s="60"/>
    </row>
    <row r="261" spans="1:14" s="27" customFormat="1" ht="30.9" customHeight="1" outlineLevel="1" x14ac:dyDescent="0.25">
      <c r="A261" s="54">
        <v>11</v>
      </c>
      <c r="B261" s="32">
        <v>14</v>
      </c>
      <c r="C261" s="10" t="s">
        <v>282</v>
      </c>
      <c r="D261" s="10" t="s">
        <v>89</v>
      </c>
      <c r="E261" s="12" t="s">
        <v>364</v>
      </c>
      <c r="F261" s="13">
        <v>200</v>
      </c>
      <c r="G261" s="60" t="s">
        <v>113</v>
      </c>
      <c r="H261" s="139">
        <v>200</v>
      </c>
      <c r="I261" s="143">
        <f t="shared" si="3"/>
        <v>1</v>
      </c>
      <c r="J261" s="60" t="s">
        <v>503</v>
      </c>
      <c r="K261" s="60"/>
      <c r="L261" s="60"/>
    </row>
    <row r="262" spans="1:14" s="27" customFormat="1" ht="32.25" customHeight="1" outlineLevel="1" x14ac:dyDescent="0.25">
      <c r="A262" s="54">
        <v>11</v>
      </c>
      <c r="B262" s="32">
        <v>15</v>
      </c>
      <c r="C262" s="10" t="s">
        <v>283</v>
      </c>
      <c r="D262" s="10" t="s">
        <v>486</v>
      </c>
      <c r="E262" s="12" t="s">
        <v>11</v>
      </c>
      <c r="F262" s="13">
        <v>100</v>
      </c>
      <c r="G262" s="60" t="s">
        <v>112</v>
      </c>
      <c r="H262" s="139">
        <v>100</v>
      </c>
      <c r="I262" s="143">
        <f t="shared" si="3"/>
        <v>1</v>
      </c>
      <c r="J262" s="60" t="s">
        <v>503</v>
      </c>
      <c r="K262" s="105"/>
      <c r="L262" s="105"/>
      <c r="M262" s="103">
        <v>5</v>
      </c>
      <c r="N262" s="100" t="s">
        <v>495</v>
      </c>
    </row>
    <row r="263" spans="1:14" s="27" customFormat="1" ht="45" customHeight="1" outlineLevel="1" x14ac:dyDescent="0.25">
      <c r="A263" s="54">
        <v>11</v>
      </c>
      <c r="B263" s="32">
        <v>16</v>
      </c>
      <c r="C263" s="10" t="s">
        <v>284</v>
      </c>
      <c r="D263" s="10" t="s">
        <v>75</v>
      </c>
      <c r="E263" s="12" t="s">
        <v>47</v>
      </c>
      <c r="F263" s="13">
        <v>285</v>
      </c>
      <c r="G263" s="60" t="s">
        <v>112</v>
      </c>
      <c r="H263" s="139">
        <v>285</v>
      </c>
      <c r="I263" s="143">
        <f t="shared" si="3"/>
        <v>1</v>
      </c>
      <c r="J263" s="60" t="s">
        <v>503</v>
      </c>
      <c r="K263" s="60"/>
      <c r="L263" s="60"/>
    </row>
    <row r="264" spans="1:14" s="27" customFormat="1" ht="34.950000000000003" customHeight="1" outlineLevel="1" x14ac:dyDescent="0.25">
      <c r="A264" s="54">
        <v>11</v>
      </c>
      <c r="B264" s="33">
        <v>17</v>
      </c>
      <c r="C264" s="10" t="s">
        <v>451</v>
      </c>
      <c r="D264" s="10" t="s">
        <v>50</v>
      </c>
      <c r="E264" s="12" t="s">
        <v>9</v>
      </c>
      <c r="F264" s="131">
        <v>248.75</v>
      </c>
      <c r="G264" s="60" t="s">
        <v>363</v>
      </c>
      <c r="H264" s="139">
        <v>248.75</v>
      </c>
      <c r="I264" s="143">
        <f t="shared" si="3"/>
        <v>1</v>
      </c>
      <c r="J264" s="60" t="s">
        <v>503</v>
      </c>
      <c r="K264" s="60"/>
      <c r="L264" s="60"/>
      <c r="M264" s="89">
        <v>3</v>
      </c>
      <c r="N264" s="88" t="s">
        <v>479</v>
      </c>
    </row>
    <row r="265" spans="1:14" s="27" customFormat="1" ht="34.950000000000003" customHeight="1" outlineLevel="1" x14ac:dyDescent="0.25">
      <c r="A265" s="54">
        <v>11</v>
      </c>
      <c r="B265" s="33">
        <v>18</v>
      </c>
      <c r="C265" s="10" t="s">
        <v>514</v>
      </c>
      <c r="D265" s="10" t="s">
        <v>93</v>
      </c>
      <c r="E265" s="12" t="s">
        <v>525</v>
      </c>
      <c r="F265" s="131">
        <v>16.25</v>
      </c>
      <c r="G265" s="60" t="s">
        <v>114</v>
      </c>
      <c r="H265" s="139">
        <v>16.25</v>
      </c>
      <c r="I265" s="143">
        <f t="shared" si="3"/>
        <v>1</v>
      </c>
      <c r="J265" s="60" t="s">
        <v>503</v>
      </c>
      <c r="K265" s="60"/>
      <c r="L265" s="60"/>
      <c r="M265" s="89"/>
      <c r="N265" s="88"/>
    </row>
    <row r="266" spans="1:14" s="27" customFormat="1" ht="16.5" customHeight="1" x14ac:dyDescent="0.25">
      <c r="A266" s="30">
        <v>12</v>
      </c>
      <c r="B266" s="30"/>
      <c r="C266" s="6"/>
      <c r="D266" s="6" t="s">
        <v>7</v>
      </c>
      <c r="E266" s="9"/>
      <c r="F266" s="7">
        <f>SUM(F267:F296)</f>
        <v>2999.9999999999995</v>
      </c>
      <c r="G266" s="9"/>
      <c r="H266" s="118">
        <f>SUM(H267:H296)</f>
        <v>2995.0484000000001</v>
      </c>
      <c r="I266" s="142">
        <f t="shared" si="3"/>
        <v>0.99834946666666691</v>
      </c>
      <c r="J266" s="9"/>
      <c r="K266" s="9"/>
      <c r="L266" s="9"/>
    </row>
    <row r="267" spans="1:14" s="27" customFormat="1" ht="18.899999999999999" customHeight="1" outlineLevel="1" x14ac:dyDescent="0.25">
      <c r="A267" s="54">
        <v>12</v>
      </c>
      <c r="B267" s="32">
        <v>1</v>
      </c>
      <c r="C267" s="10" t="s">
        <v>285</v>
      </c>
      <c r="D267" s="10" t="s">
        <v>31</v>
      </c>
      <c r="E267" s="12" t="s">
        <v>364</v>
      </c>
      <c r="F267" s="13">
        <v>80</v>
      </c>
      <c r="G267" s="60" t="s">
        <v>113</v>
      </c>
      <c r="H267" s="139">
        <v>80</v>
      </c>
      <c r="I267" s="143">
        <f t="shared" si="3"/>
        <v>1</v>
      </c>
      <c r="J267" s="60" t="s">
        <v>503</v>
      </c>
      <c r="K267" s="60"/>
      <c r="L267" s="60"/>
    </row>
    <row r="268" spans="1:14" s="27" customFormat="1" ht="18.899999999999999" customHeight="1" outlineLevel="1" x14ac:dyDescent="0.25">
      <c r="A268" s="54">
        <v>12</v>
      </c>
      <c r="B268" s="32">
        <v>2</v>
      </c>
      <c r="C268" s="10" t="s">
        <v>286</v>
      </c>
      <c r="D268" s="10" t="s">
        <v>31</v>
      </c>
      <c r="E268" s="12" t="s">
        <v>364</v>
      </c>
      <c r="F268" s="13">
        <v>80</v>
      </c>
      <c r="G268" s="60" t="s">
        <v>113</v>
      </c>
      <c r="H268" s="139">
        <v>80</v>
      </c>
      <c r="I268" s="143">
        <f t="shared" si="3"/>
        <v>1</v>
      </c>
      <c r="J268" s="60" t="s">
        <v>503</v>
      </c>
      <c r="K268" s="60"/>
      <c r="L268" s="60"/>
    </row>
    <row r="269" spans="1:14" s="27" customFormat="1" ht="18.899999999999999" customHeight="1" outlineLevel="1" x14ac:dyDescent="0.25">
      <c r="A269" s="54">
        <v>12</v>
      </c>
      <c r="B269" s="32">
        <v>3</v>
      </c>
      <c r="C269" s="10" t="s">
        <v>287</v>
      </c>
      <c r="D269" s="10" t="s">
        <v>31</v>
      </c>
      <c r="E269" s="12" t="s">
        <v>364</v>
      </c>
      <c r="F269" s="13">
        <v>80</v>
      </c>
      <c r="G269" s="60" t="s">
        <v>113</v>
      </c>
      <c r="H269" s="139">
        <v>80</v>
      </c>
      <c r="I269" s="143">
        <f t="shared" si="3"/>
        <v>1</v>
      </c>
      <c r="J269" s="60" t="s">
        <v>503</v>
      </c>
      <c r="K269" s="60"/>
      <c r="L269" s="60"/>
    </row>
    <row r="270" spans="1:14" s="27" customFormat="1" ht="18.899999999999999" customHeight="1" outlineLevel="1" x14ac:dyDescent="0.25">
      <c r="A270" s="54">
        <v>12</v>
      </c>
      <c r="B270" s="32">
        <v>4</v>
      </c>
      <c r="C270" s="10" t="s">
        <v>288</v>
      </c>
      <c r="D270" s="10" t="s">
        <v>31</v>
      </c>
      <c r="E270" s="12" t="s">
        <v>364</v>
      </c>
      <c r="F270" s="13">
        <v>80</v>
      </c>
      <c r="G270" s="60" t="s">
        <v>113</v>
      </c>
      <c r="H270" s="139">
        <v>80</v>
      </c>
      <c r="I270" s="143">
        <f t="shared" si="3"/>
        <v>1</v>
      </c>
      <c r="J270" s="60" t="s">
        <v>503</v>
      </c>
      <c r="K270" s="60"/>
      <c r="L270" s="60"/>
    </row>
    <row r="271" spans="1:14" s="27" customFormat="1" ht="30.9" customHeight="1" outlineLevel="1" x14ac:dyDescent="0.25">
      <c r="A271" s="54">
        <v>12</v>
      </c>
      <c r="B271" s="32">
        <v>5</v>
      </c>
      <c r="C271" s="10" t="s">
        <v>361</v>
      </c>
      <c r="D271" s="10" t="s">
        <v>43</v>
      </c>
      <c r="E271" s="12" t="s">
        <v>11</v>
      </c>
      <c r="F271" s="13">
        <v>50</v>
      </c>
      <c r="G271" s="60" t="s">
        <v>110</v>
      </c>
      <c r="H271" s="139">
        <v>50</v>
      </c>
      <c r="I271" s="143">
        <f t="shared" si="3"/>
        <v>1</v>
      </c>
      <c r="J271" s="60" t="s">
        <v>503</v>
      </c>
      <c r="K271" s="60"/>
      <c r="L271" s="60"/>
    </row>
    <row r="272" spans="1:14" s="27" customFormat="1" ht="30.9" customHeight="1" outlineLevel="1" x14ac:dyDescent="0.25">
      <c r="A272" s="54">
        <v>12</v>
      </c>
      <c r="B272" s="32">
        <v>6</v>
      </c>
      <c r="C272" s="10" t="s">
        <v>289</v>
      </c>
      <c r="D272" s="10" t="s">
        <v>33</v>
      </c>
      <c r="E272" s="12" t="s">
        <v>11</v>
      </c>
      <c r="F272" s="13">
        <v>50</v>
      </c>
      <c r="G272" s="60" t="s">
        <v>110</v>
      </c>
      <c r="H272" s="139">
        <v>50</v>
      </c>
      <c r="I272" s="143">
        <f t="shared" si="3"/>
        <v>1</v>
      </c>
      <c r="J272" s="60" t="s">
        <v>503</v>
      </c>
      <c r="K272" s="60"/>
      <c r="L272" s="60"/>
    </row>
    <row r="273" spans="1:14" s="27" customFormat="1" ht="30.9" customHeight="1" outlineLevel="1" x14ac:dyDescent="0.25">
      <c r="A273" s="54">
        <v>12</v>
      </c>
      <c r="B273" s="32">
        <v>7</v>
      </c>
      <c r="C273" s="10" t="s">
        <v>290</v>
      </c>
      <c r="D273" s="10" t="s">
        <v>31</v>
      </c>
      <c r="E273" s="12" t="s">
        <v>47</v>
      </c>
      <c r="F273" s="13">
        <v>80</v>
      </c>
      <c r="G273" s="60" t="s">
        <v>112</v>
      </c>
      <c r="H273" s="139">
        <v>80</v>
      </c>
      <c r="I273" s="143">
        <f t="shared" si="3"/>
        <v>1</v>
      </c>
      <c r="J273" s="60" t="s">
        <v>503</v>
      </c>
      <c r="K273" s="60"/>
      <c r="L273" s="60"/>
    </row>
    <row r="274" spans="1:14" s="27" customFormat="1" ht="30.9" customHeight="1" outlineLevel="1" x14ac:dyDescent="0.25">
      <c r="A274" s="54">
        <v>12</v>
      </c>
      <c r="B274" s="32">
        <v>8</v>
      </c>
      <c r="C274" s="10" t="s">
        <v>291</v>
      </c>
      <c r="D274" s="10" t="s">
        <v>31</v>
      </c>
      <c r="E274" s="12" t="s">
        <v>364</v>
      </c>
      <c r="F274" s="13">
        <v>80</v>
      </c>
      <c r="G274" s="60" t="s">
        <v>113</v>
      </c>
      <c r="H274" s="139">
        <v>80</v>
      </c>
      <c r="I274" s="143">
        <f t="shared" si="3"/>
        <v>1</v>
      </c>
      <c r="J274" s="60" t="s">
        <v>503</v>
      </c>
      <c r="K274" s="60"/>
      <c r="L274" s="60"/>
    </row>
    <row r="275" spans="1:14" s="27" customFormat="1" ht="30.9" customHeight="1" outlineLevel="1" x14ac:dyDescent="0.25">
      <c r="A275" s="54">
        <v>12</v>
      </c>
      <c r="B275" s="32">
        <v>9</v>
      </c>
      <c r="C275" s="10" t="s">
        <v>292</v>
      </c>
      <c r="D275" s="10" t="s">
        <v>31</v>
      </c>
      <c r="E275" s="12" t="s">
        <v>364</v>
      </c>
      <c r="F275" s="13">
        <v>80</v>
      </c>
      <c r="G275" s="60" t="s">
        <v>113</v>
      </c>
      <c r="H275" s="139">
        <v>80</v>
      </c>
      <c r="I275" s="143">
        <f t="shared" si="3"/>
        <v>1</v>
      </c>
      <c r="J275" s="60" t="s">
        <v>503</v>
      </c>
      <c r="K275" s="60"/>
      <c r="L275" s="60"/>
    </row>
    <row r="276" spans="1:14" s="27" customFormat="1" ht="30.9" customHeight="1" outlineLevel="1" x14ac:dyDescent="0.25">
      <c r="A276" s="54">
        <v>12</v>
      </c>
      <c r="B276" s="32">
        <v>10</v>
      </c>
      <c r="C276" s="10" t="s">
        <v>293</v>
      </c>
      <c r="D276" s="10" t="s">
        <v>31</v>
      </c>
      <c r="E276" s="12" t="s">
        <v>364</v>
      </c>
      <c r="F276" s="13">
        <v>80</v>
      </c>
      <c r="G276" s="60" t="s">
        <v>113</v>
      </c>
      <c r="H276" s="139">
        <v>80</v>
      </c>
      <c r="I276" s="143">
        <f t="shared" si="3"/>
        <v>1</v>
      </c>
      <c r="J276" s="60" t="s">
        <v>503</v>
      </c>
      <c r="K276" s="60"/>
      <c r="L276" s="60"/>
    </row>
    <row r="277" spans="1:14" s="27" customFormat="1" ht="40.200000000000003" customHeight="1" outlineLevel="1" x14ac:dyDescent="0.25">
      <c r="A277" s="54">
        <v>12</v>
      </c>
      <c r="B277" s="32">
        <v>11</v>
      </c>
      <c r="C277" s="10" t="s">
        <v>294</v>
      </c>
      <c r="D277" s="10" t="s">
        <v>31</v>
      </c>
      <c r="E277" s="12" t="s">
        <v>364</v>
      </c>
      <c r="F277" s="13">
        <v>80</v>
      </c>
      <c r="G277" s="60" t="s">
        <v>113</v>
      </c>
      <c r="H277" s="139">
        <v>80</v>
      </c>
      <c r="I277" s="143">
        <f t="shared" si="3"/>
        <v>1</v>
      </c>
      <c r="J277" s="60" t="s">
        <v>503</v>
      </c>
      <c r="K277" s="60"/>
      <c r="L277" s="60"/>
    </row>
    <row r="278" spans="1:14" s="27" customFormat="1" ht="30.9" customHeight="1" outlineLevel="1" x14ac:dyDescent="0.25">
      <c r="A278" s="54">
        <v>12</v>
      </c>
      <c r="B278" s="32">
        <v>12</v>
      </c>
      <c r="C278" s="10" t="s">
        <v>295</v>
      </c>
      <c r="D278" s="10" t="s">
        <v>31</v>
      </c>
      <c r="E278" s="12" t="s">
        <v>364</v>
      </c>
      <c r="F278" s="13">
        <v>80</v>
      </c>
      <c r="G278" s="60" t="s">
        <v>113</v>
      </c>
      <c r="H278" s="139">
        <v>80</v>
      </c>
      <c r="I278" s="143">
        <f t="shared" si="3"/>
        <v>1</v>
      </c>
      <c r="J278" s="60" t="s">
        <v>503</v>
      </c>
      <c r="K278" s="60"/>
      <c r="L278" s="60"/>
    </row>
    <row r="279" spans="1:14" s="27" customFormat="1" ht="40.200000000000003" customHeight="1" outlineLevel="1" x14ac:dyDescent="0.25">
      <c r="A279" s="54">
        <v>12</v>
      </c>
      <c r="B279" s="32">
        <v>13</v>
      </c>
      <c r="C279" s="10" t="s">
        <v>296</v>
      </c>
      <c r="D279" s="10" t="s">
        <v>31</v>
      </c>
      <c r="E279" s="12" t="s">
        <v>364</v>
      </c>
      <c r="F279" s="13">
        <v>80</v>
      </c>
      <c r="G279" s="60" t="s">
        <v>113</v>
      </c>
      <c r="H279" s="139">
        <v>80</v>
      </c>
      <c r="I279" s="143">
        <f t="shared" si="3"/>
        <v>1</v>
      </c>
      <c r="J279" s="60" t="s">
        <v>503</v>
      </c>
      <c r="K279" s="60"/>
      <c r="L279" s="60"/>
    </row>
    <row r="280" spans="1:14" s="27" customFormat="1" ht="30.9" customHeight="1" outlineLevel="1" x14ac:dyDescent="0.25">
      <c r="A280" s="54">
        <v>12</v>
      </c>
      <c r="B280" s="32">
        <v>14</v>
      </c>
      <c r="C280" s="10" t="s">
        <v>297</v>
      </c>
      <c r="D280" s="10" t="s">
        <v>31</v>
      </c>
      <c r="E280" s="12" t="s">
        <v>364</v>
      </c>
      <c r="F280" s="13">
        <v>80</v>
      </c>
      <c r="G280" s="60" t="s">
        <v>113</v>
      </c>
      <c r="H280" s="139">
        <v>80</v>
      </c>
      <c r="I280" s="143">
        <f t="shared" ref="I280:I345" si="4">H280/F280</f>
        <v>1</v>
      </c>
      <c r="J280" s="60" t="s">
        <v>503</v>
      </c>
      <c r="K280" s="60"/>
      <c r="L280" s="60"/>
    </row>
    <row r="281" spans="1:14" s="27" customFormat="1" ht="30.9" customHeight="1" outlineLevel="1" x14ac:dyDescent="0.25">
      <c r="A281" s="54">
        <v>12</v>
      </c>
      <c r="B281" s="32">
        <v>15</v>
      </c>
      <c r="C281" s="10" t="s">
        <v>298</v>
      </c>
      <c r="D281" s="10" t="s">
        <v>31</v>
      </c>
      <c r="E281" s="12" t="s">
        <v>364</v>
      </c>
      <c r="F281" s="13">
        <v>80</v>
      </c>
      <c r="G281" s="60" t="s">
        <v>113</v>
      </c>
      <c r="H281" s="139">
        <v>80</v>
      </c>
      <c r="I281" s="143">
        <f t="shared" si="4"/>
        <v>1</v>
      </c>
      <c r="J281" s="60" t="s">
        <v>503</v>
      </c>
      <c r="K281" s="60"/>
      <c r="L281" s="60"/>
    </row>
    <row r="282" spans="1:14" s="27" customFormat="1" ht="30.9" customHeight="1" outlineLevel="1" x14ac:dyDescent="0.25">
      <c r="A282" s="54">
        <v>12</v>
      </c>
      <c r="B282" s="32">
        <v>16</v>
      </c>
      <c r="C282" s="10" t="s">
        <v>299</v>
      </c>
      <c r="D282" s="10" t="s">
        <v>31</v>
      </c>
      <c r="E282" s="12" t="s">
        <v>364</v>
      </c>
      <c r="F282" s="13">
        <v>90</v>
      </c>
      <c r="G282" s="60" t="s">
        <v>113</v>
      </c>
      <c r="H282" s="139">
        <v>90</v>
      </c>
      <c r="I282" s="143">
        <f t="shared" si="4"/>
        <v>1</v>
      </c>
      <c r="J282" s="60" t="s">
        <v>503</v>
      </c>
      <c r="K282" s="60"/>
      <c r="L282" s="60"/>
    </row>
    <row r="283" spans="1:14" s="27" customFormat="1" ht="30.9" customHeight="1" outlineLevel="1" x14ac:dyDescent="0.25">
      <c r="A283" s="54">
        <v>12</v>
      </c>
      <c r="B283" s="32">
        <v>17</v>
      </c>
      <c r="C283" s="10" t="s">
        <v>300</v>
      </c>
      <c r="D283" s="10" t="s">
        <v>31</v>
      </c>
      <c r="E283" s="12" t="s">
        <v>364</v>
      </c>
      <c r="F283" s="13">
        <v>80</v>
      </c>
      <c r="G283" s="60" t="s">
        <v>113</v>
      </c>
      <c r="H283" s="120">
        <v>80</v>
      </c>
      <c r="I283" s="144">
        <f t="shared" si="4"/>
        <v>1</v>
      </c>
      <c r="J283" s="60" t="s">
        <v>503</v>
      </c>
      <c r="K283" s="60"/>
      <c r="L283" s="60"/>
    </row>
    <row r="284" spans="1:14" s="27" customFormat="1" ht="30.9" customHeight="1" outlineLevel="1" x14ac:dyDescent="0.25">
      <c r="A284" s="54">
        <v>12</v>
      </c>
      <c r="B284" s="32">
        <v>18</v>
      </c>
      <c r="C284" s="10" t="s">
        <v>301</v>
      </c>
      <c r="D284" s="10" t="s">
        <v>31</v>
      </c>
      <c r="E284" s="12" t="s">
        <v>364</v>
      </c>
      <c r="F284" s="13">
        <v>80</v>
      </c>
      <c r="G284" s="60" t="s">
        <v>113</v>
      </c>
      <c r="H284" s="139">
        <v>80</v>
      </c>
      <c r="I284" s="143">
        <f t="shared" si="4"/>
        <v>1</v>
      </c>
      <c r="J284" s="60" t="s">
        <v>503</v>
      </c>
      <c r="K284" s="60"/>
      <c r="L284" s="60"/>
    </row>
    <row r="285" spans="1:14" s="27" customFormat="1" ht="34.950000000000003" customHeight="1" outlineLevel="1" x14ac:dyDescent="0.25">
      <c r="A285" s="54">
        <v>12</v>
      </c>
      <c r="B285" s="32">
        <v>19</v>
      </c>
      <c r="C285" s="10" t="s">
        <v>302</v>
      </c>
      <c r="D285" s="10" t="s">
        <v>50</v>
      </c>
      <c r="E285" s="12" t="s">
        <v>9</v>
      </c>
      <c r="F285" s="131">
        <v>109.45</v>
      </c>
      <c r="G285" s="59" t="s">
        <v>363</v>
      </c>
      <c r="H285" s="139">
        <v>109.45</v>
      </c>
      <c r="I285" s="143">
        <f t="shared" si="4"/>
        <v>1</v>
      </c>
      <c r="J285" s="60" t="s">
        <v>503</v>
      </c>
      <c r="K285" s="59"/>
      <c r="L285" s="59"/>
    </row>
    <row r="286" spans="1:14" s="27" customFormat="1" ht="34.950000000000003" customHeight="1" outlineLevel="1" x14ac:dyDescent="0.25">
      <c r="A286" s="54">
        <v>12</v>
      </c>
      <c r="B286" s="32">
        <v>20</v>
      </c>
      <c r="C286" s="10" t="s">
        <v>303</v>
      </c>
      <c r="D286" s="10" t="s">
        <v>50</v>
      </c>
      <c r="E286" s="12" t="s">
        <v>9</v>
      </c>
      <c r="F286" s="131">
        <v>109.45</v>
      </c>
      <c r="G286" s="59" t="s">
        <v>363</v>
      </c>
      <c r="H286" s="139">
        <v>109.45</v>
      </c>
      <c r="I286" s="143">
        <f t="shared" si="4"/>
        <v>1</v>
      </c>
      <c r="J286" s="60" t="s">
        <v>503</v>
      </c>
      <c r="K286" s="59"/>
      <c r="L286" s="59"/>
    </row>
    <row r="287" spans="1:14" s="27" customFormat="1" ht="34.950000000000003" customHeight="1" outlineLevel="1" x14ac:dyDescent="0.25">
      <c r="A287" s="54">
        <v>12</v>
      </c>
      <c r="B287" s="32">
        <v>21</v>
      </c>
      <c r="C287" s="10" t="s">
        <v>304</v>
      </c>
      <c r="D287" s="10" t="s">
        <v>50</v>
      </c>
      <c r="E287" s="12" t="s">
        <v>9</v>
      </c>
      <c r="F287" s="131">
        <v>109.45</v>
      </c>
      <c r="G287" s="59" t="s">
        <v>363</v>
      </c>
      <c r="H287" s="139">
        <v>109.45</v>
      </c>
      <c r="I287" s="144">
        <f t="shared" si="4"/>
        <v>1</v>
      </c>
      <c r="J287" s="60" t="s">
        <v>503</v>
      </c>
      <c r="K287" s="59"/>
      <c r="L287" s="59"/>
    </row>
    <row r="288" spans="1:14" s="27" customFormat="1" ht="45" customHeight="1" outlineLevel="1" x14ac:dyDescent="0.25">
      <c r="A288" s="54">
        <v>12</v>
      </c>
      <c r="B288" s="32">
        <v>22</v>
      </c>
      <c r="C288" s="10" t="s">
        <v>305</v>
      </c>
      <c r="D288" s="10" t="s">
        <v>77</v>
      </c>
      <c r="E288" s="12" t="s">
        <v>9</v>
      </c>
      <c r="F288" s="13">
        <v>199</v>
      </c>
      <c r="G288" s="59" t="s">
        <v>363</v>
      </c>
      <c r="H288" s="139">
        <v>199</v>
      </c>
      <c r="I288" s="143">
        <f t="shared" si="4"/>
        <v>1</v>
      </c>
      <c r="J288" s="60" t="s">
        <v>503</v>
      </c>
      <c r="K288" s="113"/>
      <c r="L288" s="113"/>
      <c r="M288" s="92">
        <v>3</v>
      </c>
      <c r="N288" s="88" t="s">
        <v>479</v>
      </c>
    </row>
    <row r="289" spans="1:14" s="27" customFormat="1" ht="45" customHeight="1" outlineLevel="1" x14ac:dyDescent="0.25">
      <c r="A289" s="54">
        <v>12</v>
      </c>
      <c r="B289" s="32">
        <v>23</v>
      </c>
      <c r="C289" s="10" t="s">
        <v>306</v>
      </c>
      <c r="D289" s="10" t="s">
        <v>371</v>
      </c>
      <c r="E289" s="12" t="s">
        <v>9</v>
      </c>
      <c r="F289" s="132">
        <v>22.957930000000001</v>
      </c>
      <c r="G289" s="59" t="s">
        <v>363</v>
      </c>
      <c r="H289" s="139">
        <v>22.957930000000001</v>
      </c>
      <c r="I289" s="143">
        <f t="shared" si="4"/>
        <v>1</v>
      </c>
      <c r="J289" s="60" t="s">
        <v>503</v>
      </c>
      <c r="K289" s="113"/>
      <c r="L289" s="113"/>
      <c r="M289" s="92">
        <v>3</v>
      </c>
      <c r="N289" s="88" t="s">
        <v>479</v>
      </c>
    </row>
    <row r="290" spans="1:14" s="27" customFormat="1" ht="45" customHeight="1" outlineLevel="1" x14ac:dyDescent="0.25">
      <c r="A290" s="54">
        <v>12</v>
      </c>
      <c r="B290" s="32">
        <v>24</v>
      </c>
      <c r="C290" s="10" t="s">
        <v>307</v>
      </c>
      <c r="D290" s="10" t="s">
        <v>78</v>
      </c>
      <c r="E290" s="12" t="s">
        <v>9</v>
      </c>
      <c r="F290" s="132">
        <v>41.38456</v>
      </c>
      <c r="G290" s="59" t="s">
        <v>363</v>
      </c>
      <c r="H290" s="139">
        <v>39.40334</v>
      </c>
      <c r="I290" s="143">
        <f t="shared" si="4"/>
        <v>0.95212659020658907</v>
      </c>
      <c r="J290" s="60" t="s">
        <v>503</v>
      </c>
      <c r="K290" s="113"/>
      <c r="L290" s="113"/>
      <c r="M290" s="92">
        <v>3</v>
      </c>
      <c r="N290" s="88" t="s">
        <v>479</v>
      </c>
    </row>
    <row r="291" spans="1:14" s="27" customFormat="1" ht="45" customHeight="1" outlineLevel="1" x14ac:dyDescent="0.25">
      <c r="A291" s="54">
        <v>12</v>
      </c>
      <c r="B291" s="32">
        <v>25</v>
      </c>
      <c r="C291" s="10" t="s">
        <v>308</v>
      </c>
      <c r="D291" s="10" t="s">
        <v>79</v>
      </c>
      <c r="E291" s="12" t="s">
        <v>9</v>
      </c>
      <c r="F291" s="149">
        <v>42.572200000000002</v>
      </c>
      <c r="G291" s="59" t="s">
        <v>363</v>
      </c>
      <c r="H291" s="139">
        <v>42.572200000000002</v>
      </c>
      <c r="I291" s="143">
        <f t="shared" si="4"/>
        <v>1</v>
      </c>
      <c r="J291" s="60" t="s">
        <v>503</v>
      </c>
      <c r="K291" s="113"/>
      <c r="L291" s="113"/>
      <c r="M291" s="92">
        <v>3</v>
      </c>
      <c r="N291" s="88" t="s">
        <v>479</v>
      </c>
    </row>
    <row r="292" spans="1:14" s="27" customFormat="1" ht="47.1" customHeight="1" outlineLevel="1" x14ac:dyDescent="0.25">
      <c r="A292" s="54">
        <v>12</v>
      </c>
      <c r="B292" s="32">
        <v>26</v>
      </c>
      <c r="C292" s="10" t="s">
        <v>527</v>
      </c>
      <c r="D292" s="10" t="s">
        <v>528</v>
      </c>
      <c r="E292" s="12" t="s">
        <v>9</v>
      </c>
      <c r="F292" s="13">
        <v>100</v>
      </c>
      <c r="G292" s="59" t="s">
        <v>363</v>
      </c>
      <c r="H292" s="139">
        <v>100</v>
      </c>
      <c r="I292" s="143">
        <f t="shared" si="4"/>
        <v>1</v>
      </c>
      <c r="J292" s="60" t="s">
        <v>503</v>
      </c>
      <c r="K292" s="59"/>
      <c r="L292" s="59"/>
    </row>
    <row r="293" spans="1:14" s="27" customFormat="1" ht="60" customHeight="1" outlineLevel="1" x14ac:dyDescent="0.25">
      <c r="A293" s="54">
        <v>12</v>
      </c>
      <c r="B293" s="32">
        <v>27</v>
      </c>
      <c r="C293" s="10" t="s">
        <v>308</v>
      </c>
      <c r="D293" s="10" t="s">
        <v>493</v>
      </c>
      <c r="E293" s="12" t="s">
        <v>47</v>
      </c>
      <c r="F293" s="132">
        <v>480.36187999999999</v>
      </c>
      <c r="G293" s="60" t="s">
        <v>112</v>
      </c>
      <c r="H293" s="139">
        <v>480.36187999999999</v>
      </c>
      <c r="I293" s="143">
        <f t="shared" si="4"/>
        <v>1</v>
      </c>
      <c r="J293" s="60" t="s">
        <v>503</v>
      </c>
      <c r="K293" s="133"/>
      <c r="L293" s="60"/>
      <c r="M293" s="106">
        <v>5</v>
      </c>
      <c r="N293" s="100" t="s">
        <v>495</v>
      </c>
    </row>
    <row r="294" spans="1:14" s="27" customFormat="1" ht="30.9" customHeight="1" outlineLevel="1" x14ac:dyDescent="0.25">
      <c r="A294" s="54">
        <v>12</v>
      </c>
      <c r="B294" s="32">
        <v>28</v>
      </c>
      <c r="C294" s="10" t="s">
        <v>477</v>
      </c>
      <c r="D294" s="10" t="s">
        <v>470</v>
      </c>
      <c r="E294" s="12" t="s">
        <v>9</v>
      </c>
      <c r="F294" s="131">
        <f>200+2.97</f>
        <v>202.97</v>
      </c>
      <c r="G294" s="59" t="s">
        <v>363</v>
      </c>
      <c r="H294" s="139">
        <v>199.99961999999999</v>
      </c>
      <c r="I294" s="143">
        <f t="shared" si="4"/>
        <v>0.98536542346159528</v>
      </c>
      <c r="J294" s="60" t="s">
        <v>503</v>
      </c>
      <c r="K294" s="113"/>
      <c r="L294" s="113"/>
      <c r="M294" s="92">
        <v>3</v>
      </c>
      <c r="N294" s="88" t="s">
        <v>479</v>
      </c>
    </row>
    <row r="295" spans="1:14" s="27" customFormat="1" ht="78" customHeight="1" outlineLevel="1" x14ac:dyDescent="0.25">
      <c r="A295" s="54">
        <v>12</v>
      </c>
      <c r="B295" s="32">
        <v>29</v>
      </c>
      <c r="C295" s="10" t="s">
        <v>308</v>
      </c>
      <c r="D295" s="10" t="s">
        <v>494</v>
      </c>
      <c r="E295" s="12" t="s">
        <v>47</v>
      </c>
      <c r="F295" s="132">
        <v>158.49838</v>
      </c>
      <c r="G295" s="60" t="s">
        <v>113</v>
      </c>
      <c r="H295" s="139">
        <v>158.49838</v>
      </c>
      <c r="I295" s="143">
        <f t="shared" si="4"/>
        <v>1</v>
      </c>
      <c r="J295" s="60" t="s">
        <v>503</v>
      </c>
      <c r="K295" s="134"/>
      <c r="L295" s="105"/>
      <c r="M295" s="106">
        <v>5</v>
      </c>
      <c r="N295" s="100" t="s">
        <v>496</v>
      </c>
    </row>
    <row r="296" spans="1:14" s="27" customFormat="1" ht="45" customHeight="1" outlineLevel="1" x14ac:dyDescent="0.25">
      <c r="A296" s="54">
        <v>12</v>
      </c>
      <c r="B296" s="32">
        <v>30</v>
      </c>
      <c r="C296" s="10" t="s">
        <v>514</v>
      </c>
      <c r="D296" s="10" t="s">
        <v>93</v>
      </c>
      <c r="E296" s="12" t="s">
        <v>10</v>
      </c>
      <c r="F296" s="132">
        <v>33.905050000000003</v>
      </c>
      <c r="G296" s="60" t="s">
        <v>114</v>
      </c>
      <c r="H296" s="139">
        <v>33.905050000000003</v>
      </c>
      <c r="I296" s="143">
        <f t="shared" si="4"/>
        <v>1</v>
      </c>
      <c r="J296" s="60" t="s">
        <v>503</v>
      </c>
      <c r="K296" s="134"/>
      <c r="L296" s="105"/>
      <c r="M296" s="106"/>
      <c r="N296" s="100"/>
    </row>
    <row r="297" spans="1:14" s="27" customFormat="1" ht="16.5" customHeight="1" x14ac:dyDescent="0.25">
      <c r="A297" s="30">
        <v>13</v>
      </c>
      <c r="B297" s="30"/>
      <c r="C297" s="6"/>
      <c r="D297" s="6" t="s">
        <v>7</v>
      </c>
      <c r="E297" s="9"/>
      <c r="F297" s="7">
        <f>SUM(F298:F331)</f>
        <v>3000</v>
      </c>
      <c r="G297" s="9"/>
      <c r="H297" s="118">
        <f>SUM(H298:H331)</f>
        <v>2915.04556</v>
      </c>
      <c r="I297" s="142">
        <f t="shared" si="4"/>
        <v>0.97168185333333335</v>
      </c>
      <c r="J297" s="9"/>
      <c r="K297" s="9"/>
      <c r="L297" s="9"/>
    </row>
    <row r="298" spans="1:14" s="27" customFormat="1" ht="31.5" customHeight="1" outlineLevel="1" x14ac:dyDescent="0.25">
      <c r="A298" s="54">
        <v>13</v>
      </c>
      <c r="B298" s="32">
        <v>1</v>
      </c>
      <c r="C298" s="10" t="s">
        <v>309</v>
      </c>
      <c r="D298" s="10" t="s">
        <v>31</v>
      </c>
      <c r="E298" s="12" t="s">
        <v>364</v>
      </c>
      <c r="F298" s="13">
        <v>100</v>
      </c>
      <c r="G298" s="59" t="s">
        <v>113</v>
      </c>
      <c r="H298" s="139">
        <v>100</v>
      </c>
      <c r="I298" s="143">
        <f t="shared" si="4"/>
        <v>1</v>
      </c>
      <c r="J298" s="59" t="s">
        <v>503</v>
      </c>
      <c r="K298" s="59"/>
      <c r="L298" s="59"/>
    </row>
    <row r="299" spans="1:14" s="27" customFormat="1" ht="60" customHeight="1" outlineLevel="1" x14ac:dyDescent="0.25">
      <c r="A299" s="54">
        <v>13</v>
      </c>
      <c r="B299" s="32">
        <v>2</v>
      </c>
      <c r="C299" s="10" t="s">
        <v>310</v>
      </c>
      <c r="D299" s="10" t="s">
        <v>97</v>
      </c>
      <c r="E299" s="12" t="s">
        <v>364</v>
      </c>
      <c r="F299" s="13">
        <v>100</v>
      </c>
      <c r="G299" s="59" t="s">
        <v>113</v>
      </c>
      <c r="H299" s="139">
        <v>100</v>
      </c>
      <c r="I299" s="143">
        <f t="shared" si="4"/>
        <v>1</v>
      </c>
      <c r="J299" s="59" t="s">
        <v>503</v>
      </c>
      <c r="K299" s="59"/>
      <c r="L299" s="59"/>
    </row>
    <row r="300" spans="1:14" s="27" customFormat="1" ht="30.9" customHeight="1" outlineLevel="1" x14ac:dyDescent="0.25">
      <c r="A300" s="54">
        <v>13</v>
      </c>
      <c r="B300" s="32">
        <v>3</v>
      </c>
      <c r="C300" s="10" t="s">
        <v>311</v>
      </c>
      <c r="D300" s="10" t="s">
        <v>31</v>
      </c>
      <c r="E300" s="12" t="s">
        <v>364</v>
      </c>
      <c r="F300" s="13">
        <v>100</v>
      </c>
      <c r="G300" s="59" t="s">
        <v>113</v>
      </c>
      <c r="H300" s="139">
        <v>100</v>
      </c>
      <c r="I300" s="143">
        <f t="shared" si="4"/>
        <v>1</v>
      </c>
      <c r="J300" s="59" t="s">
        <v>503</v>
      </c>
      <c r="K300" s="59"/>
      <c r="L300" s="59"/>
    </row>
    <row r="301" spans="1:14" s="27" customFormat="1" ht="31.5" customHeight="1" outlineLevel="1" x14ac:dyDescent="0.25">
      <c r="A301" s="54">
        <v>13</v>
      </c>
      <c r="B301" s="32">
        <v>4</v>
      </c>
      <c r="C301" s="10" t="s">
        <v>418</v>
      </c>
      <c r="D301" s="10" t="s">
        <v>97</v>
      </c>
      <c r="E301" s="12" t="s">
        <v>364</v>
      </c>
      <c r="F301" s="13">
        <v>100</v>
      </c>
      <c r="G301" s="59" t="s">
        <v>113</v>
      </c>
      <c r="H301" s="139">
        <v>100</v>
      </c>
      <c r="I301" s="143">
        <f t="shared" si="4"/>
        <v>1</v>
      </c>
      <c r="J301" s="59" t="s">
        <v>503</v>
      </c>
      <c r="K301" s="59"/>
      <c r="L301" s="59"/>
    </row>
    <row r="302" spans="1:14" s="27" customFormat="1" ht="30.9" customHeight="1" outlineLevel="1" x14ac:dyDescent="0.25">
      <c r="A302" s="54">
        <v>13</v>
      </c>
      <c r="B302" s="32">
        <v>5</v>
      </c>
      <c r="C302" s="10" t="s">
        <v>312</v>
      </c>
      <c r="D302" s="10" t="s">
        <v>31</v>
      </c>
      <c r="E302" s="12" t="s">
        <v>364</v>
      </c>
      <c r="F302" s="13">
        <v>100</v>
      </c>
      <c r="G302" s="59" t="s">
        <v>113</v>
      </c>
      <c r="H302" s="139">
        <v>100</v>
      </c>
      <c r="I302" s="143">
        <f t="shared" si="4"/>
        <v>1</v>
      </c>
      <c r="J302" s="59" t="s">
        <v>503</v>
      </c>
      <c r="K302" s="59"/>
      <c r="L302" s="59"/>
    </row>
    <row r="303" spans="1:14" s="27" customFormat="1" ht="30.9" customHeight="1" outlineLevel="1" x14ac:dyDescent="0.25">
      <c r="A303" s="54">
        <v>13</v>
      </c>
      <c r="B303" s="32">
        <v>6</v>
      </c>
      <c r="C303" s="10" t="s">
        <v>313</v>
      </c>
      <c r="D303" s="10" t="s">
        <v>31</v>
      </c>
      <c r="E303" s="12" t="s">
        <v>364</v>
      </c>
      <c r="F303" s="13">
        <v>100</v>
      </c>
      <c r="G303" s="59" t="s">
        <v>113</v>
      </c>
      <c r="H303" s="139">
        <v>100</v>
      </c>
      <c r="I303" s="143">
        <f t="shared" si="4"/>
        <v>1</v>
      </c>
      <c r="J303" s="59" t="s">
        <v>503</v>
      </c>
      <c r="K303" s="59"/>
      <c r="L303" s="59"/>
    </row>
    <row r="304" spans="1:14" s="27" customFormat="1" ht="45" customHeight="1" outlineLevel="1" x14ac:dyDescent="0.25">
      <c r="A304" s="54">
        <v>13</v>
      </c>
      <c r="B304" s="32">
        <v>7</v>
      </c>
      <c r="C304" s="10" t="s">
        <v>314</v>
      </c>
      <c r="D304" s="10" t="s">
        <v>31</v>
      </c>
      <c r="E304" s="12" t="s">
        <v>364</v>
      </c>
      <c r="F304" s="13">
        <v>100</v>
      </c>
      <c r="G304" s="59" t="s">
        <v>113</v>
      </c>
      <c r="H304" s="139">
        <v>100</v>
      </c>
      <c r="I304" s="143">
        <f t="shared" si="4"/>
        <v>1</v>
      </c>
      <c r="J304" s="59" t="s">
        <v>503</v>
      </c>
      <c r="K304" s="59"/>
      <c r="L304" s="59"/>
    </row>
    <row r="305" spans="1:14" s="27" customFormat="1" ht="30.9" customHeight="1" outlineLevel="1" x14ac:dyDescent="0.25">
      <c r="A305" s="54">
        <v>13</v>
      </c>
      <c r="B305" s="32">
        <v>8</v>
      </c>
      <c r="C305" s="10" t="s">
        <v>315</v>
      </c>
      <c r="D305" s="10" t="s">
        <v>31</v>
      </c>
      <c r="E305" s="12" t="s">
        <v>364</v>
      </c>
      <c r="F305" s="13">
        <v>100</v>
      </c>
      <c r="G305" s="59" t="s">
        <v>113</v>
      </c>
      <c r="H305" s="139">
        <v>100</v>
      </c>
      <c r="I305" s="143">
        <f t="shared" si="4"/>
        <v>1</v>
      </c>
      <c r="J305" s="59" t="s">
        <v>503</v>
      </c>
      <c r="K305" s="59"/>
      <c r="L305" s="59"/>
    </row>
    <row r="306" spans="1:14" s="27" customFormat="1" ht="30.9" customHeight="1" outlineLevel="1" x14ac:dyDescent="0.25">
      <c r="A306" s="54">
        <v>13</v>
      </c>
      <c r="B306" s="32">
        <v>9</v>
      </c>
      <c r="C306" s="10" t="s">
        <v>316</v>
      </c>
      <c r="D306" s="10" t="s">
        <v>97</v>
      </c>
      <c r="E306" s="12" t="s">
        <v>364</v>
      </c>
      <c r="F306" s="13">
        <v>100</v>
      </c>
      <c r="G306" s="59" t="s">
        <v>110</v>
      </c>
      <c r="H306" s="139">
        <v>100</v>
      </c>
      <c r="I306" s="143">
        <f t="shared" si="4"/>
        <v>1</v>
      </c>
      <c r="J306" s="59" t="s">
        <v>503</v>
      </c>
      <c r="K306" s="59"/>
      <c r="L306" s="59"/>
    </row>
    <row r="307" spans="1:14" s="27" customFormat="1" ht="45" customHeight="1" outlineLevel="1" x14ac:dyDescent="0.25">
      <c r="A307" s="54">
        <v>13</v>
      </c>
      <c r="B307" s="32">
        <v>10</v>
      </c>
      <c r="C307" s="10" t="s">
        <v>438</v>
      </c>
      <c r="D307" s="10" t="s">
        <v>432</v>
      </c>
      <c r="E307" s="12" t="s">
        <v>9</v>
      </c>
      <c r="F307" s="132">
        <v>53.155850000000001</v>
      </c>
      <c r="G307" s="59" t="s">
        <v>363</v>
      </c>
      <c r="H307" s="139">
        <v>43.375</v>
      </c>
      <c r="I307" s="143">
        <f t="shared" si="4"/>
        <v>0.81599673413180296</v>
      </c>
      <c r="J307" s="59" t="s">
        <v>503</v>
      </c>
      <c r="K307" s="59"/>
      <c r="L307" s="59"/>
      <c r="M307" s="106">
        <v>5</v>
      </c>
      <c r="N307" s="80" t="s">
        <v>498</v>
      </c>
    </row>
    <row r="308" spans="1:14" s="27" customFormat="1" ht="47.1" customHeight="1" outlineLevel="1" x14ac:dyDescent="0.25">
      <c r="A308" s="54">
        <v>13</v>
      </c>
      <c r="B308" s="32">
        <v>11</v>
      </c>
      <c r="C308" s="10" t="s">
        <v>317</v>
      </c>
      <c r="D308" s="10" t="s">
        <v>80</v>
      </c>
      <c r="E308" s="12" t="s">
        <v>9</v>
      </c>
      <c r="F308" s="131">
        <v>129.35</v>
      </c>
      <c r="G308" s="59" t="s">
        <v>363</v>
      </c>
      <c r="H308" s="139">
        <v>129.35</v>
      </c>
      <c r="I308" s="143">
        <f t="shared" si="4"/>
        <v>1</v>
      </c>
      <c r="J308" s="59" t="s">
        <v>503</v>
      </c>
      <c r="K308" s="59"/>
      <c r="L308" s="59"/>
    </row>
    <row r="309" spans="1:14" s="27" customFormat="1" ht="55.95" customHeight="1" outlineLevel="1" x14ac:dyDescent="0.25">
      <c r="A309" s="54">
        <v>13</v>
      </c>
      <c r="B309" s="32">
        <v>12</v>
      </c>
      <c r="C309" s="10" t="s">
        <v>318</v>
      </c>
      <c r="D309" s="10" t="s">
        <v>419</v>
      </c>
      <c r="E309" s="12" t="s">
        <v>9</v>
      </c>
      <c r="F309" s="13">
        <v>99.5</v>
      </c>
      <c r="G309" s="59" t="s">
        <v>363</v>
      </c>
      <c r="H309" s="139">
        <v>99.5</v>
      </c>
      <c r="I309" s="143">
        <f t="shared" si="4"/>
        <v>1</v>
      </c>
      <c r="J309" s="59" t="s">
        <v>503</v>
      </c>
      <c r="K309" s="59"/>
      <c r="L309" s="59"/>
    </row>
    <row r="310" spans="1:14" s="27" customFormat="1" ht="30.9" customHeight="1" outlineLevel="1" x14ac:dyDescent="0.25">
      <c r="A310" s="54">
        <v>13</v>
      </c>
      <c r="B310" s="32">
        <v>13</v>
      </c>
      <c r="C310" s="10" t="s">
        <v>408</v>
      </c>
      <c r="D310" s="10" t="s">
        <v>31</v>
      </c>
      <c r="E310" s="12" t="s">
        <v>364</v>
      </c>
      <c r="F310" s="13">
        <f>250-150</f>
        <v>100</v>
      </c>
      <c r="G310" s="59" t="s">
        <v>113</v>
      </c>
      <c r="H310" s="139">
        <v>100</v>
      </c>
      <c r="I310" s="143">
        <f t="shared" si="4"/>
        <v>1</v>
      </c>
      <c r="J310" s="59" t="s">
        <v>503</v>
      </c>
      <c r="K310" s="67"/>
      <c r="L310" s="67"/>
    </row>
    <row r="311" spans="1:14" s="27" customFormat="1" ht="45" customHeight="1" outlineLevel="1" x14ac:dyDescent="0.25">
      <c r="A311" s="54">
        <v>13</v>
      </c>
      <c r="B311" s="32">
        <v>14</v>
      </c>
      <c r="C311" s="10" t="s">
        <v>420</v>
      </c>
      <c r="D311" s="10" t="s">
        <v>31</v>
      </c>
      <c r="E311" s="12" t="s">
        <v>364</v>
      </c>
      <c r="F311" s="13">
        <f>150</f>
        <v>150</v>
      </c>
      <c r="G311" s="59" t="s">
        <v>113</v>
      </c>
      <c r="H311" s="139">
        <v>150</v>
      </c>
      <c r="I311" s="143">
        <f t="shared" si="4"/>
        <v>1</v>
      </c>
      <c r="J311" s="59" t="s">
        <v>503</v>
      </c>
      <c r="K311" s="67"/>
      <c r="L311" s="67"/>
    </row>
    <row r="312" spans="1:14" s="27" customFormat="1" ht="34.950000000000003" customHeight="1" outlineLevel="1" x14ac:dyDescent="0.25">
      <c r="A312" s="54">
        <v>13</v>
      </c>
      <c r="B312" s="32">
        <v>15</v>
      </c>
      <c r="C312" s="10" t="s">
        <v>410</v>
      </c>
      <c r="D312" s="10" t="s">
        <v>31</v>
      </c>
      <c r="E312" s="12" t="s">
        <v>364</v>
      </c>
      <c r="F312" s="13">
        <f>250-150</f>
        <v>100</v>
      </c>
      <c r="G312" s="59" t="s">
        <v>113</v>
      </c>
      <c r="H312" s="139">
        <v>100</v>
      </c>
      <c r="I312" s="143">
        <f t="shared" si="4"/>
        <v>1</v>
      </c>
      <c r="J312" s="59" t="s">
        <v>503</v>
      </c>
      <c r="K312" s="67"/>
      <c r="L312" s="67"/>
    </row>
    <row r="313" spans="1:14" s="27" customFormat="1" ht="164.25" customHeight="1" outlineLevel="1" x14ac:dyDescent="0.25">
      <c r="A313" s="54">
        <v>13</v>
      </c>
      <c r="B313" s="32">
        <v>16</v>
      </c>
      <c r="C313" s="10" t="s">
        <v>319</v>
      </c>
      <c r="D313" s="10" t="s">
        <v>421</v>
      </c>
      <c r="E313" s="12" t="s">
        <v>9</v>
      </c>
      <c r="F313" s="131">
        <v>49.75</v>
      </c>
      <c r="G313" s="59" t="s">
        <v>363</v>
      </c>
      <c r="H313" s="139">
        <v>0</v>
      </c>
      <c r="I313" s="143">
        <f t="shared" si="4"/>
        <v>0</v>
      </c>
      <c r="J313" s="59" t="s">
        <v>529</v>
      </c>
      <c r="K313" s="59"/>
      <c r="L313" s="59"/>
    </row>
    <row r="314" spans="1:14" s="27" customFormat="1" ht="47.1" customHeight="1" outlineLevel="1" x14ac:dyDescent="0.25">
      <c r="A314" s="54">
        <v>13</v>
      </c>
      <c r="B314" s="32">
        <v>17</v>
      </c>
      <c r="C314" s="10" t="s">
        <v>384</v>
      </c>
      <c r="D314" s="10" t="s">
        <v>385</v>
      </c>
      <c r="E314" s="12" t="s">
        <v>364</v>
      </c>
      <c r="F314" s="13">
        <v>50</v>
      </c>
      <c r="G314" s="59" t="s">
        <v>110</v>
      </c>
      <c r="H314" s="139">
        <v>50</v>
      </c>
      <c r="I314" s="143">
        <f t="shared" si="4"/>
        <v>1</v>
      </c>
      <c r="J314" s="59" t="s">
        <v>503</v>
      </c>
      <c r="K314" s="59"/>
      <c r="L314" s="59"/>
    </row>
    <row r="315" spans="1:14" s="27" customFormat="1" ht="49.95" customHeight="1" outlineLevel="1" x14ac:dyDescent="0.25">
      <c r="A315" s="54">
        <v>13</v>
      </c>
      <c r="B315" s="32">
        <v>18</v>
      </c>
      <c r="C315" s="10" t="s">
        <v>320</v>
      </c>
      <c r="D315" s="10" t="s">
        <v>422</v>
      </c>
      <c r="E315" s="12" t="s">
        <v>9</v>
      </c>
      <c r="F315" s="13">
        <v>199</v>
      </c>
      <c r="G315" s="59" t="s">
        <v>363</v>
      </c>
      <c r="H315" s="139">
        <v>199</v>
      </c>
      <c r="I315" s="143">
        <f t="shared" si="4"/>
        <v>1</v>
      </c>
      <c r="J315" s="59" t="s">
        <v>503</v>
      </c>
      <c r="K315" s="59"/>
      <c r="L315" s="59"/>
    </row>
    <row r="316" spans="1:14" s="27" customFormat="1" ht="85.2" customHeight="1" outlineLevel="1" x14ac:dyDescent="0.25">
      <c r="A316" s="54">
        <v>13</v>
      </c>
      <c r="B316" s="32">
        <v>19</v>
      </c>
      <c r="C316" s="10" t="s">
        <v>386</v>
      </c>
      <c r="D316" s="10" t="s">
        <v>411</v>
      </c>
      <c r="E316" s="12" t="s">
        <v>9</v>
      </c>
      <c r="F316" s="13">
        <v>79.599999999999994</v>
      </c>
      <c r="G316" s="59" t="s">
        <v>363</v>
      </c>
      <c r="H316" s="139">
        <v>79.599999999999994</v>
      </c>
      <c r="I316" s="143">
        <f t="shared" si="4"/>
        <v>1</v>
      </c>
      <c r="J316" s="59" t="s">
        <v>503</v>
      </c>
      <c r="K316" s="59"/>
      <c r="L316" s="59"/>
    </row>
    <row r="317" spans="1:14" s="27" customFormat="1" ht="38.25" customHeight="1" outlineLevel="1" x14ac:dyDescent="0.25">
      <c r="A317" s="54">
        <v>13</v>
      </c>
      <c r="B317" s="32">
        <v>20</v>
      </c>
      <c r="C317" s="10" t="s">
        <v>387</v>
      </c>
      <c r="D317" s="10" t="s">
        <v>388</v>
      </c>
      <c r="E317" s="12" t="s">
        <v>364</v>
      </c>
      <c r="F317" s="13">
        <v>100</v>
      </c>
      <c r="G317" s="59" t="s">
        <v>412</v>
      </c>
      <c r="H317" s="139">
        <v>100</v>
      </c>
      <c r="I317" s="143">
        <f t="shared" si="4"/>
        <v>1</v>
      </c>
      <c r="J317" s="59" t="s">
        <v>503</v>
      </c>
      <c r="K317" s="59"/>
      <c r="L317" s="59"/>
    </row>
    <row r="318" spans="1:14" s="27" customFormat="1" ht="47.1" customHeight="1" outlineLevel="1" x14ac:dyDescent="0.25">
      <c r="A318" s="54">
        <v>13</v>
      </c>
      <c r="B318" s="32">
        <v>21</v>
      </c>
      <c r="C318" s="10" t="s">
        <v>321</v>
      </c>
      <c r="D318" s="10" t="s">
        <v>389</v>
      </c>
      <c r="E318" s="12" t="s">
        <v>9</v>
      </c>
      <c r="F318" s="13">
        <v>100</v>
      </c>
      <c r="G318" s="59" t="s">
        <v>363</v>
      </c>
      <c r="H318" s="139">
        <v>100</v>
      </c>
      <c r="I318" s="143">
        <f t="shared" si="4"/>
        <v>1</v>
      </c>
      <c r="J318" s="59" t="s">
        <v>503</v>
      </c>
      <c r="K318" s="59"/>
      <c r="L318" s="59"/>
    </row>
    <row r="319" spans="1:14" s="27" customFormat="1" ht="55.2" customHeight="1" outlineLevel="1" x14ac:dyDescent="0.25">
      <c r="A319" s="54">
        <v>13</v>
      </c>
      <c r="B319" s="32">
        <v>22</v>
      </c>
      <c r="C319" s="10" t="s">
        <v>322</v>
      </c>
      <c r="D319" s="10" t="s">
        <v>81</v>
      </c>
      <c r="E319" s="12" t="s">
        <v>9</v>
      </c>
      <c r="F319" s="13">
        <v>75</v>
      </c>
      <c r="G319" s="59" t="s">
        <v>363</v>
      </c>
      <c r="H319" s="139">
        <v>75</v>
      </c>
      <c r="I319" s="143">
        <f t="shared" si="4"/>
        <v>1</v>
      </c>
      <c r="J319" s="59" t="s">
        <v>503</v>
      </c>
      <c r="K319" s="59"/>
      <c r="L319" s="59"/>
    </row>
    <row r="320" spans="1:14" s="27" customFormat="1" ht="45" customHeight="1" outlineLevel="1" x14ac:dyDescent="0.25">
      <c r="A320" s="54">
        <v>13</v>
      </c>
      <c r="B320" s="32">
        <v>23</v>
      </c>
      <c r="C320" s="10" t="s">
        <v>323</v>
      </c>
      <c r="D320" s="10" t="s">
        <v>82</v>
      </c>
      <c r="E320" s="12" t="s">
        <v>9</v>
      </c>
      <c r="F320" s="13">
        <v>75</v>
      </c>
      <c r="G320" s="59" t="s">
        <v>363</v>
      </c>
      <c r="H320" s="139">
        <v>75</v>
      </c>
      <c r="I320" s="143">
        <f t="shared" si="4"/>
        <v>1</v>
      </c>
      <c r="J320" s="59" t="s">
        <v>503</v>
      </c>
      <c r="K320" s="59"/>
      <c r="L320" s="59"/>
    </row>
    <row r="321" spans="1:14" s="27" customFormat="1" ht="45" customHeight="1" outlineLevel="1" x14ac:dyDescent="0.25">
      <c r="A321" s="54">
        <v>13</v>
      </c>
      <c r="B321" s="32">
        <v>24</v>
      </c>
      <c r="C321" s="10" t="s">
        <v>324</v>
      </c>
      <c r="D321" s="10" t="s">
        <v>433</v>
      </c>
      <c r="E321" s="12" t="s">
        <v>9</v>
      </c>
      <c r="F321" s="13">
        <v>80</v>
      </c>
      <c r="G321" s="59" t="s">
        <v>363</v>
      </c>
      <c r="H321" s="139">
        <v>80</v>
      </c>
      <c r="I321" s="143">
        <f t="shared" si="4"/>
        <v>1</v>
      </c>
      <c r="J321" s="59" t="s">
        <v>503</v>
      </c>
      <c r="K321" s="59"/>
      <c r="L321" s="59"/>
      <c r="M321" s="83">
        <v>1</v>
      </c>
      <c r="N321" s="80" t="s">
        <v>460</v>
      </c>
    </row>
    <row r="322" spans="1:14" s="27" customFormat="1" ht="45" customHeight="1" outlineLevel="1" x14ac:dyDescent="0.25">
      <c r="A322" s="54">
        <v>13</v>
      </c>
      <c r="B322" s="32">
        <v>25</v>
      </c>
      <c r="C322" s="10" t="s">
        <v>325</v>
      </c>
      <c r="D322" s="10" t="s">
        <v>83</v>
      </c>
      <c r="E322" s="12" t="s">
        <v>9</v>
      </c>
      <c r="F322" s="149">
        <v>32.6873</v>
      </c>
      <c r="G322" s="59" t="s">
        <v>363</v>
      </c>
      <c r="H322" s="139">
        <v>23.009</v>
      </c>
      <c r="I322" s="143">
        <f t="shared" si="4"/>
        <v>0.70391252871910492</v>
      </c>
      <c r="J322" s="59" t="s">
        <v>503</v>
      </c>
      <c r="K322" s="59"/>
      <c r="L322" s="59"/>
      <c r="M322" s="106">
        <v>5</v>
      </c>
      <c r="N322" s="100" t="s">
        <v>495</v>
      </c>
    </row>
    <row r="323" spans="1:14" s="27" customFormat="1" ht="47.1" customHeight="1" outlineLevel="1" x14ac:dyDescent="0.25">
      <c r="A323" s="54">
        <v>13</v>
      </c>
      <c r="B323" s="34">
        <v>26</v>
      </c>
      <c r="C323" s="10" t="s">
        <v>326</v>
      </c>
      <c r="D323" s="10" t="s">
        <v>390</v>
      </c>
      <c r="E323" s="12" t="s">
        <v>9</v>
      </c>
      <c r="F323" s="13">
        <v>80</v>
      </c>
      <c r="G323" s="59" t="s">
        <v>363</v>
      </c>
      <c r="H323" s="139">
        <v>80</v>
      </c>
      <c r="I323" s="143">
        <f t="shared" si="4"/>
        <v>1</v>
      </c>
      <c r="J323" s="59" t="s">
        <v>503</v>
      </c>
      <c r="K323" s="59"/>
      <c r="L323" s="59"/>
    </row>
    <row r="324" spans="1:14" s="27" customFormat="1" ht="47.1" customHeight="1" outlineLevel="1" x14ac:dyDescent="0.25">
      <c r="A324" s="54">
        <v>13</v>
      </c>
      <c r="B324" s="32">
        <v>27</v>
      </c>
      <c r="C324" s="10" t="s">
        <v>327</v>
      </c>
      <c r="D324" s="10" t="s">
        <v>84</v>
      </c>
      <c r="E324" s="12" t="s">
        <v>9</v>
      </c>
      <c r="F324" s="13">
        <v>60</v>
      </c>
      <c r="G324" s="59" t="s">
        <v>363</v>
      </c>
      <c r="H324" s="139">
        <v>60</v>
      </c>
      <c r="I324" s="143">
        <f t="shared" si="4"/>
        <v>1</v>
      </c>
      <c r="J324" s="59" t="s">
        <v>503</v>
      </c>
      <c r="K324" s="59"/>
      <c r="L324" s="59"/>
    </row>
    <row r="325" spans="1:14" s="27" customFormat="1" ht="45" customHeight="1" outlineLevel="1" x14ac:dyDescent="0.25">
      <c r="A325" s="54">
        <v>13</v>
      </c>
      <c r="B325" s="34">
        <v>28</v>
      </c>
      <c r="C325" s="10" t="s">
        <v>108</v>
      </c>
      <c r="D325" s="10" t="s">
        <v>85</v>
      </c>
      <c r="E325" s="10" t="s">
        <v>9</v>
      </c>
      <c r="F325" s="13">
        <v>73</v>
      </c>
      <c r="G325" s="10" t="s">
        <v>363</v>
      </c>
      <c r="H325" s="139">
        <v>73</v>
      </c>
      <c r="I325" s="143">
        <f t="shared" si="4"/>
        <v>1</v>
      </c>
      <c r="J325" s="59" t="s">
        <v>503</v>
      </c>
      <c r="K325" s="10"/>
      <c r="L325" s="10"/>
    </row>
    <row r="326" spans="1:14" s="27" customFormat="1" ht="47.1" customHeight="1" outlineLevel="1" x14ac:dyDescent="0.25">
      <c r="A326" s="54">
        <v>13</v>
      </c>
      <c r="B326" s="34">
        <v>29</v>
      </c>
      <c r="C326" s="10" t="s">
        <v>328</v>
      </c>
      <c r="D326" s="10" t="s">
        <v>391</v>
      </c>
      <c r="E326" s="12" t="s">
        <v>9</v>
      </c>
      <c r="F326" s="13">
        <v>100</v>
      </c>
      <c r="G326" s="59" t="s">
        <v>363</v>
      </c>
      <c r="H326" s="139">
        <v>100</v>
      </c>
      <c r="I326" s="143">
        <f t="shared" si="4"/>
        <v>1</v>
      </c>
      <c r="J326" s="59" t="s">
        <v>503</v>
      </c>
      <c r="K326" s="59"/>
      <c r="L326" s="59"/>
    </row>
    <row r="327" spans="1:14" s="27" customFormat="1" ht="34.950000000000003" customHeight="1" outlineLevel="1" x14ac:dyDescent="0.25">
      <c r="A327" s="54">
        <v>13</v>
      </c>
      <c r="B327" s="34">
        <v>30</v>
      </c>
      <c r="C327" s="10" t="s">
        <v>409</v>
      </c>
      <c r="D327" s="10" t="s">
        <v>31</v>
      </c>
      <c r="E327" s="12" t="s">
        <v>364</v>
      </c>
      <c r="F327" s="13">
        <f>250-150</f>
        <v>100</v>
      </c>
      <c r="G327" s="59" t="s">
        <v>113</v>
      </c>
      <c r="H327" s="139">
        <v>100</v>
      </c>
      <c r="I327" s="143">
        <f t="shared" si="4"/>
        <v>1</v>
      </c>
      <c r="J327" s="59" t="s">
        <v>503</v>
      </c>
      <c r="K327" s="67"/>
      <c r="L327" s="67"/>
    </row>
    <row r="328" spans="1:14" s="27" customFormat="1" ht="45" customHeight="1" outlineLevel="1" x14ac:dyDescent="0.25">
      <c r="A328" s="54">
        <v>13</v>
      </c>
      <c r="B328" s="32">
        <v>31</v>
      </c>
      <c r="C328" s="10" t="s">
        <v>434</v>
      </c>
      <c r="D328" s="10" t="s">
        <v>436</v>
      </c>
      <c r="E328" s="12" t="s">
        <v>9</v>
      </c>
      <c r="F328" s="132">
        <v>60.243290000000002</v>
      </c>
      <c r="G328" s="59" t="s">
        <v>363</v>
      </c>
      <c r="H328" s="139">
        <v>44.497999999999998</v>
      </c>
      <c r="I328" s="143">
        <f t="shared" si="4"/>
        <v>0.73863827822152472</v>
      </c>
      <c r="J328" s="59" t="s">
        <v>503</v>
      </c>
      <c r="K328" s="82"/>
      <c r="L328" s="82"/>
      <c r="M328" s="83">
        <v>1</v>
      </c>
      <c r="N328" s="80" t="s">
        <v>461</v>
      </c>
    </row>
    <row r="329" spans="1:14" s="27" customFormat="1" ht="35.25" customHeight="1" outlineLevel="1" x14ac:dyDescent="0.25">
      <c r="A329" s="54">
        <v>13</v>
      </c>
      <c r="B329" s="32">
        <v>32</v>
      </c>
      <c r="C329" s="10" t="s">
        <v>435</v>
      </c>
      <c r="D329" s="10" t="s">
        <v>82</v>
      </c>
      <c r="E329" s="12" t="s">
        <v>9</v>
      </c>
      <c r="F329" s="13">
        <v>60</v>
      </c>
      <c r="G329" s="59" t="s">
        <v>363</v>
      </c>
      <c r="H329" s="139">
        <v>60</v>
      </c>
      <c r="I329" s="143">
        <f t="shared" si="4"/>
        <v>1</v>
      </c>
      <c r="J329" s="59" t="s">
        <v>503</v>
      </c>
      <c r="K329" s="82"/>
      <c r="L329" s="82"/>
      <c r="M329" s="83">
        <v>1</v>
      </c>
      <c r="N329" s="80" t="s">
        <v>461</v>
      </c>
    </row>
    <row r="330" spans="1:14" s="27" customFormat="1" ht="45" customHeight="1" outlineLevel="1" x14ac:dyDescent="0.25">
      <c r="A330" s="54">
        <v>13</v>
      </c>
      <c r="B330" s="32">
        <v>33</v>
      </c>
      <c r="C330" s="10" t="s">
        <v>489</v>
      </c>
      <c r="D330" s="10" t="s">
        <v>488</v>
      </c>
      <c r="E330" s="12" t="s">
        <v>9</v>
      </c>
      <c r="F330" s="131">
        <v>13.88</v>
      </c>
      <c r="G330" s="59" t="s">
        <v>363</v>
      </c>
      <c r="H330" s="139">
        <v>13.88</v>
      </c>
      <c r="I330" s="143">
        <f t="shared" si="4"/>
        <v>1</v>
      </c>
      <c r="J330" s="59" t="s">
        <v>503</v>
      </c>
      <c r="K330" s="102"/>
      <c r="L330" s="102"/>
      <c r="M330" s="106">
        <v>5</v>
      </c>
      <c r="N330" s="100" t="s">
        <v>496</v>
      </c>
    </row>
    <row r="331" spans="1:14" s="27" customFormat="1" ht="45" customHeight="1" outlineLevel="1" x14ac:dyDescent="0.25">
      <c r="A331" s="54">
        <v>13</v>
      </c>
      <c r="B331" s="32">
        <v>34</v>
      </c>
      <c r="C331" s="10" t="s">
        <v>514</v>
      </c>
      <c r="D331" s="10" t="s">
        <v>93</v>
      </c>
      <c r="E331" s="12" t="s">
        <v>10</v>
      </c>
      <c r="F331" s="132">
        <v>79.833560000000006</v>
      </c>
      <c r="G331" s="59" t="s">
        <v>114</v>
      </c>
      <c r="H331" s="139">
        <v>79.833560000000006</v>
      </c>
      <c r="I331" s="143">
        <f t="shared" si="4"/>
        <v>1</v>
      </c>
      <c r="J331" s="59" t="s">
        <v>503</v>
      </c>
      <c r="K331" s="102"/>
      <c r="L331" s="102"/>
      <c r="M331" s="106"/>
      <c r="N331" s="100"/>
    </row>
    <row r="332" spans="1:14" s="27" customFormat="1" ht="18.75" customHeight="1" x14ac:dyDescent="0.25">
      <c r="A332" s="30">
        <v>14</v>
      </c>
      <c r="B332" s="30"/>
      <c r="C332" s="6"/>
      <c r="D332" s="6" t="s">
        <v>7</v>
      </c>
      <c r="E332" s="9"/>
      <c r="F332" s="7">
        <f>SUM(F333:F352)</f>
        <v>3000.0000000000005</v>
      </c>
      <c r="G332" s="9"/>
      <c r="H332" s="118">
        <f>SUM(H333:H352)</f>
        <v>3000.0000000000005</v>
      </c>
      <c r="I332" s="142">
        <f t="shared" si="4"/>
        <v>1</v>
      </c>
      <c r="J332" s="9"/>
      <c r="K332" s="9"/>
      <c r="L332" s="9"/>
    </row>
    <row r="333" spans="1:14" s="27" customFormat="1" ht="30.9" customHeight="1" outlineLevel="1" x14ac:dyDescent="0.25">
      <c r="A333" s="54">
        <v>14</v>
      </c>
      <c r="B333" s="32">
        <v>1</v>
      </c>
      <c r="C333" s="10" t="s">
        <v>329</v>
      </c>
      <c r="D333" s="11" t="s">
        <v>33</v>
      </c>
      <c r="E333" s="12" t="s">
        <v>364</v>
      </c>
      <c r="F333" s="13">
        <v>200</v>
      </c>
      <c r="G333" s="59" t="s">
        <v>113</v>
      </c>
      <c r="H333" s="139">
        <v>200</v>
      </c>
      <c r="I333" s="143">
        <f t="shared" si="4"/>
        <v>1</v>
      </c>
      <c r="J333" s="59" t="s">
        <v>503</v>
      </c>
      <c r="K333" s="59"/>
      <c r="L333" s="59"/>
    </row>
    <row r="334" spans="1:14" s="27" customFormat="1" ht="30.9" customHeight="1" outlineLevel="1" x14ac:dyDescent="0.25">
      <c r="A334" s="54">
        <v>14</v>
      </c>
      <c r="B334" s="32">
        <v>2</v>
      </c>
      <c r="C334" s="10" t="s">
        <v>330</v>
      </c>
      <c r="D334" s="11" t="s">
        <v>90</v>
      </c>
      <c r="E334" s="12" t="s">
        <v>364</v>
      </c>
      <c r="F334" s="13">
        <v>300</v>
      </c>
      <c r="G334" s="59" t="s">
        <v>113</v>
      </c>
      <c r="H334" s="139">
        <v>300</v>
      </c>
      <c r="I334" s="143">
        <f t="shared" si="4"/>
        <v>1</v>
      </c>
      <c r="J334" s="59" t="s">
        <v>503</v>
      </c>
      <c r="K334" s="59"/>
      <c r="L334" s="59"/>
    </row>
    <row r="335" spans="1:14" s="27" customFormat="1" ht="30.9" customHeight="1" outlineLevel="1" x14ac:dyDescent="0.25">
      <c r="A335" s="54">
        <v>14</v>
      </c>
      <c r="B335" s="32">
        <v>3</v>
      </c>
      <c r="C335" s="10" t="s">
        <v>331</v>
      </c>
      <c r="D335" s="11" t="s">
        <v>33</v>
      </c>
      <c r="E335" s="12" t="s">
        <v>364</v>
      </c>
      <c r="F335" s="13">
        <v>100</v>
      </c>
      <c r="G335" s="59" t="s">
        <v>113</v>
      </c>
      <c r="H335" s="139">
        <v>100</v>
      </c>
      <c r="I335" s="143">
        <f t="shared" si="4"/>
        <v>1</v>
      </c>
      <c r="J335" s="59" t="s">
        <v>503</v>
      </c>
      <c r="K335" s="59"/>
      <c r="L335" s="59"/>
    </row>
    <row r="336" spans="1:14" s="27" customFormat="1" ht="30.9" customHeight="1" outlineLevel="1" x14ac:dyDescent="0.25">
      <c r="A336" s="54">
        <v>14</v>
      </c>
      <c r="B336" s="32">
        <v>4</v>
      </c>
      <c r="C336" s="10" t="s">
        <v>332</v>
      </c>
      <c r="D336" s="11" t="s">
        <v>31</v>
      </c>
      <c r="E336" s="12" t="s">
        <v>364</v>
      </c>
      <c r="F336" s="13">
        <v>200</v>
      </c>
      <c r="G336" s="59" t="s">
        <v>113</v>
      </c>
      <c r="H336" s="139">
        <v>200</v>
      </c>
      <c r="I336" s="143">
        <f t="shared" si="4"/>
        <v>1</v>
      </c>
      <c r="J336" s="59" t="s">
        <v>503</v>
      </c>
      <c r="K336" s="59"/>
      <c r="L336" s="59"/>
    </row>
    <row r="337" spans="1:14" s="27" customFormat="1" ht="34.950000000000003" customHeight="1" outlineLevel="1" x14ac:dyDescent="0.25">
      <c r="A337" s="54">
        <v>14</v>
      </c>
      <c r="B337" s="32">
        <v>5</v>
      </c>
      <c r="C337" s="10" t="s">
        <v>333</v>
      </c>
      <c r="D337" s="11" t="s">
        <v>490</v>
      </c>
      <c r="E337" s="12" t="s">
        <v>364</v>
      </c>
      <c r="F337" s="13">
        <v>100</v>
      </c>
      <c r="G337" s="59" t="s">
        <v>113</v>
      </c>
      <c r="H337" s="139">
        <v>100</v>
      </c>
      <c r="I337" s="143">
        <f t="shared" si="4"/>
        <v>1</v>
      </c>
      <c r="J337" s="59" t="s">
        <v>503</v>
      </c>
      <c r="K337" s="59"/>
      <c r="L337" s="59"/>
      <c r="M337" s="106">
        <v>5</v>
      </c>
      <c r="N337" s="100" t="s">
        <v>495</v>
      </c>
    </row>
    <row r="338" spans="1:14" s="27" customFormat="1" ht="45" customHeight="1" outlineLevel="1" x14ac:dyDescent="0.25">
      <c r="A338" s="54">
        <v>14</v>
      </c>
      <c r="B338" s="32">
        <v>6</v>
      </c>
      <c r="C338" s="10" t="s">
        <v>334</v>
      </c>
      <c r="D338" s="11" t="s">
        <v>34</v>
      </c>
      <c r="E338" s="12" t="s">
        <v>364</v>
      </c>
      <c r="F338" s="13">
        <v>300</v>
      </c>
      <c r="G338" s="59" t="s">
        <v>113</v>
      </c>
      <c r="H338" s="139">
        <v>300</v>
      </c>
      <c r="I338" s="143">
        <f t="shared" si="4"/>
        <v>1</v>
      </c>
      <c r="J338" s="59" t="s">
        <v>503</v>
      </c>
      <c r="K338" s="59"/>
      <c r="L338" s="59"/>
    </row>
    <row r="339" spans="1:14" s="27" customFormat="1" ht="30.9" customHeight="1" outlineLevel="1" x14ac:dyDescent="0.25">
      <c r="A339" s="54">
        <v>14</v>
      </c>
      <c r="B339" s="32">
        <v>7</v>
      </c>
      <c r="C339" s="10" t="s">
        <v>401</v>
      </c>
      <c r="D339" s="11" t="s">
        <v>34</v>
      </c>
      <c r="E339" s="12" t="s">
        <v>364</v>
      </c>
      <c r="F339" s="13">
        <v>350</v>
      </c>
      <c r="G339" s="59" t="s">
        <v>113</v>
      </c>
      <c r="H339" s="139">
        <v>350</v>
      </c>
      <c r="I339" s="143">
        <f t="shared" si="4"/>
        <v>1</v>
      </c>
      <c r="J339" s="59" t="s">
        <v>503</v>
      </c>
      <c r="K339" s="59"/>
      <c r="L339" s="59"/>
    </row>
    <row r="340" spans="1:14" s="27" customFormat="1" ht="30.9" customHeight="1" outlineLevel="1" x14ac:dyDescent="0.25">
      <c r="A340" s="54">
        <v>14</v>
      </c>
      <c r="B340" s="32">
        <v>8</v>
      </c>
      <c r="C340" s="10" t="s">
        <v>335</v>
      </c>
      <c r="D340" s="11" t="s">
        <v>34</v>
      </c>
      <c r="E340" s="12" t="s">
        <v>11</v>
      </c>
      <c r="F340" s="13">
        <v>100</v>
      </c>
      <c r="G340" s="59" t="s">
        <v>112</v>
      </c>
      <c r="H340" s="139">
        <v>100</v>
      </c>
      <c r="I340" s="143">
        <f t="shared" si="4"/>
        <v>1</v>
      </c>
      <c r="J340" s="59" t="s">
        <v>503</v>
      </c>
      <c r="K340" s="59"/>
      <c r="L340" s="59"/>
    </row>
    <row r="341" spans="1:14" s="27" customFormat="1" ht="45" customHeight="1" outlineLevel="1" x14ac:dyDescent="0.25">
      <c r="A341" s="54">
        <v>14</v>
      </c>
      <c r="B341" s="32">
        <v>9</v>
      </c>
      <c r="C341" s="10" t="s">
        <v>336</v>
      </c>
      <c r="D341" s="11" t="s">
        <v>33</v>
      </c>
      <c r="E341" s="12" t="s">
        <v>11</v>
      </c>
      <c r="F341" s="13">
        <v>100</v>
      </c>
      <c r="G341" s="59" t="s">
        <v>113</v>
      </c>
      <c r="H341" s="139">
        <v>100</v>
      </c>
      <c r="I341" s="143">
        <f t="shared" si="4"/>
        <v>1</v>
      </c>
      <c r="J341" s="59" t="s">
        <v>503</v>
      </c>
      <c r="K341" s="59"/>
      <c r="L341" s="59"/>
    </row>
    <row r="342" spans="1:14" s="27" customFormat="1" ht="30.9" customHeight="1" outlineLevel="1" x14ac:dyDescent="0.25">
      <c r="A342" s="54">
        <v>14</v>
      </c>
      <c r="B342" s="32">
        <v>10</v>
      </c>
      <c r="C342" s="10" t="s">
        <v>337</v>
      </c>
      <c r="D342" s="11" t="s">
        <v>372</v>
      </c>
      <c r="E342" s="12" t="s">
        <v>9</v>
      </c>
      <c r="F342" s="138">
        <v>62.448999999999998</v>
      </c>
      <c r="G342" s="59" t="s">
        <v>363</v>
      </c>
      <c r="H342" s="139">
        <v>62.448999999999998</v>
      </c>
      <c r="I342" s="143">
        <f t="shared" si="4"/>
        <v>1</v>
      </c>
      <c r="J342" s="59" t="s">
        <v>503</v>
      </c>
      <c r="K342" s="59"/>
      <c r="L342" s="59"/>
    </row>
    <row r="343" spans="1:14" s="27" customFormat="1" ht="34.950000000000003" customHeight="1" outlineLevel="1" x14ac:dyDescent="0.25">
      <c r="A343" s="54">
        <v>14</v>
      </c>
      <c r="B343" s="32">
        <v>11</v>
      </c>
      <c r="C343" s="10" t="s">
        <v>119</v>
      </c>
      <c r="D343" s="11" t="s">
        <v>471</v>
      </c>
      <c r="E343" s="12" t="s">
        <v>9</v>
      </c>
      <c r="F343" s="13">
        <v>150</v>
      </c>
      <c r="G343" s="59" t="s">
        <v>363</v>
      </c>
      <c r="H343" s="139">
        <v>150</v>
      </c>
      <c r="I343" s="143">
        <f t="shared" si="4"/>
        <v>1</v>
      </c>
      <c r="J343" s="59" t="s">
        <v>503</v>
      </c>
      <c r="K343" s="59"/>
      <c r="L343" s="59"/>
      <c r="M343" s="89">
        <v>3</v>
      </c>
      <c r="N343" s="88" t="s">
        <v>479</v>
      </c>
    </row>
    <row r="344" spans="1:14" s="27" customFormat="1" ht="45" customHeight="1" outlineLevel="1" x14ac:dyDescent="0.25">
      <c r="A344" s="54">
        <v>14</v>
      </c>
      <c r="B344" s="32">
        <v>12</v>
      </c>
      <c r="C344" s="10" t="s">
        <v>338</v>
      </c>
      <c r="D344" s="11" t="s">
        <v>472</v>
      </c>
      <c r="E344" s="12" t="s">
        <v>9</v>
      </c>
      <c r="F344" s="131">
        <v>149.25</v>
      </c>
      <c r="G344" s="59" t="s">
        <v>363</v>
      </c>
      <c r="H344" s="139">
        <v>149.25</v>
      </c>
      <c r="I344" s="143">
        <f t="shared" si="4"/>
        <v>1</v>
      </c>
      <c r="J344" s="59" t="s">
        <v>503</v>
      </c>
      <c r="K344" s="59"/>
      <c r="L344" s="59"/>
      <c r="M344" s="89">
        <v>3</v>
      </c>
      <c r="N344" s="88" t="s">
        <v>479</v>
      </c>
    </row>
    <row r="345" spans="1:14" s="27" customFormat="1" ht="45" customHeight="1" outlineLevel="1" x14ac:dyDescent="0.25">
      <c r="A345" s="54">
        <v>14</v>
      </c>
      <c r="B345" s="32">
        <v>13</v>
      </c>
      <c r="C345" s="10" t="s">
        <v>339</v>
      </c>
      <c r="D345" s="11" t="s">
        <v>73</v>
      </c>
      <c r="E345" s="12" t="s">
        <v>9</v>
      </c>
      <c r="F345" s="132">
        <v>69.485290000000006</v>
      </c>
      <c r="G345" s="59" t="s">
        <v>363</v>
      </c>
      <c r="H345" s="139">
        <v>69.485290000000006</v>
      </c>
      <c r="I345" s="143">
        <f t="shared" si="4"/>
        <v>1</v>
      </c>
      <c r="J345" s="59" t="s">
        <v>503</v>
      </c>
      <c r="K345" s="59"/>
      <c r="L345" s="59"/>
      <c r="M345" s="89">
        <v>3</v>
      </c>
      <c r="N345" s="88" t="s">
        <v>479</v>
      </c>
    </row>
    <row r="346" spans="1:14" s="27" customFormat="1" ht="45" customHeight="1" outlineLevel="1" x14ac:dyDescent="0.25">
      <c r="A346" s="54">
        <v>14</v>
      </c>
      <c r="B346" s="32">
        <v>14</v>
      </c>
      <c r="C346" s="10" t="s">
        <v>340</v>
      </c>
      <c r="D346" s="11" t="s">
        <v>73</v>
      </c>
      <c r="E346" s="12" t="s">
        <v>9</v>
      </c>
      <c r="F346" s="138">
        <v>74.625</v>
      </c>
      <c r="G346" s="59" t="s">
        <v>363</v>
      </c>
      <c r="H346" s="139">
        <v>74.625</v>
      </c>
      <c r="I346" s="143">
        <f t="shared" ref="I346:I399" si="5">H346/F346</f>
        <v>1</v>
      </c>
      <c r="J346" s="59" t="s">
        <v>503</v>
      </c>
      <c r="K346" s="59"/>
      <c r="L346" s="59"/>
      <c r="M346" s="89">
        <v>3</v>
      </c>
      <c r="N346" s="88" t="s">
        <v>479</v>
      </c>
    </row>
    <row r="347" spans="1:14" s="27" customFormat="1" ht="45" customHeight="1" outlineLevel="1" x14ac:dyDescent="0.25">
      <c r="A347" s="54">
        <v>14</v>
      </c>
      <c r="B347" s="32">
        <v>15</v>
      </c>
      <c r="C347" s="10" t="s">
        <v>341</v>
      </c>
      <c r="D347" s="11" t="s">
        <v>73</v>
      </c>
      <c r="E347" s="12" t="s">
        <v>9</v>
      </c>
      <c r="F347" s="132">
        <v>69.485290000000006</v>
      </c>
      <c r="G347" s="59" t="s">
        <v>363</v>
      </c>
      <c r="H347" s="139">
        <v>69.485290000000006</v>
      </c>
      <c r="I347" s="143">
        <f t="shared" si="5"/>
        <v>1</v>
      </c>
      <c r="J347" s="59" t="s">
        <v>503</v>
      </c>
      <c r="K347" s="59"/>
      <c r="L347" s="59"/>
      <c r="M347" s="89">
        <v>3</v>
      </c>
      <c r="N347" s="88" t="s">
        <v>479</v>
      </c>
    </row>
    <row r="348" spans="1:14" s="27" customFormat="1" ht="45" customHeight="1" outlineLevel="1" x14ac:dyDescent="0.25">
      <c r="A348" s="54">
        <v>14</v>
      </c>
      <c r="B348" s="32">
        <v>16</v>
      </c>
      <c r="C348" s="10" t="s">
        <v>342</v>
      </c>
      <c r="D348" s="11" t="s">
        <v>73</v>
      </c>
      <c r="E348" s="12" t="s">
        <v>9</v>
      </c>
      <c r="F348" s="13">
        <v>75</v>
      </c>
      <c r="G348" s="59" t="s">
        <v>363</v>
      </c>
      <c r="H348" s="139">
        <v>75</v>
      </c>
      <c r="I348" s="143">
        <f t="shared" si="5"/>
        <v>1</v>
      </c>
      <c r="J348" s="59" t="s">
        <v>503</v>
      </c>
      <c r="K348" s="59"/>
      <c r="L348" s="59"/>
    </row>
    <row r="349" spans="1:14" s="27" customFormat="1" ht="45" customHeight="1" outlineLevel="1" x14ac:dyDescent="0.25">
      <c r="A349" s="54">
        <v>14</v>
      </c>
      <c r="B349" s="32">
        <v>17</v>
      </c>
      <c r="C349" s="10" t="s">
        <v>343</v>
      </c>
      <c r="D349" s="11" t="s">
        <v>91</v>
      </c>
      <c r="E349" s="12" t="s">
        <v>9</v>
      </c>
      <c r="F349" s="132">
        <v>74.414019999999994</v>
      </c>
      <c r="G349" s="59" t="s">
        <v>363</v>
      </c>
      <c r="H349" s="139">
        <v>74.414019999999994</v>
      </c>
      <c r="I349" s="143">
        <f t="shared" si="5"/>
        <v>1</v>
      </c>
      <c r="J349" s="59" t="s">
        <v>503</v>
      </c>
      <c r="K349" s="59"/>
      <c r="L349" s="59"/>
    </row>
    <row r="350" spans="1:14" s="27" customFormat="1" ht="55.2" customHeight="1" outlineLevel="1" x14ac:dyDescent="0.25">
      <c r="A350" s="54">
        <v>14</v>
      </c>
      <c r="B350" s="32">
        <v>18</v>
      </c>
      <c r="C350" s="10" t="s">
        <v>423</v>
      </c>
      <c r="D350" s="11" t="s">
        <v>92</v>
      </c>
      <c r="E350" s="12" t="s">
        <v>10</v>
      </c>
      <c r="F350" s="13">
        <v>300</v>
      </c>
      <c r="G350" s="59" t="s">
        <v>113</v>
      </c>
      <c r="H350" s="139">
        <v>300</v>
      </c>
      <c r="I350" s="143">
        <f t="shared" si="5"/>
        <v>1</v>
      </c>
      <c r="J350" s="59" t="s">
        <v>503</v>
      </c>
      <c r="K350" s="59"/>
      <c r="L350" s="59"/>
    </row>
    <row r="351" spans="1:14" s="27" customFormat="1" ht="55.2" customHeight="1" outlineLevel="1" x14ac:dyDescent="0.25">
      <c r="A351" s="54">
        <v>14</v>
      </c>
      <c r="B351" s="34">
        <v>19</v>
      </c>
      <c r="C351" s="10" t="s">
        <v>344</v>
      </c>
      <c r="D351" s="11" t="s">
        <v>92</v>
      </c>
      <c r="E351" s="12" t="s">
        <v>10</v>
      </c>
      <c r="F351" s="13">
        <v>200</v>
      </c>
      <c r="G351" s="59" t="s">
        <v>113</v>
      </c>
      <c r="H351" s="139">
        <v>200</v>
      </c>
      <c r="I351" s="143">
        <f t="shared" si="5"/>
        <v>1</v>
      </c>
      <c r="J351" s="59" t="s">
        <v>503</v>
      </c>
      <c r="K351" s="59"/>
      <c r="L351" s="59"/>
    </row>
    <row r="352" spans="1:14" s="27" customFormat="1" ht="55.2" customHeight="1" outlineLevel="1" x14ac:dyDescent="0.25">
      <c r="A352" s="54">
        <v>14</v>
      </c>
      <c r="B352" s="34">
        <v>20</v>
      </c>
      <c r="C352" s="10" t="s">
        <v>514</v>
      </c>
      <c r="D352" s="11" t="s">
        <v>93</v>
      </c>
      <c r="E352" s="12" t="s">
        <v>10</v>
      </c>
      <c r="F352" s="132">
        <v>25.291399999999999</v>
      </c>
      <c r="G352" s="59" t="s">
        <v>114</v>
      </c>
      <c r="H352" s="139">
        <v>25.291399999999999</v>
      </c>
      <c r="I352" s="143">
        <f t="shared" si="5"/>
        <v>1</v>
      </c>
      <c r="J352" s="59" t="s">
        <v>503</v>
      </c>
      <c r="K352" s="59"/>
      <c r="L352" s="59"/>
    </row>
    <row r="353" spans="1:12" s="27" customFormat="1" ht="16.5" customHeight="1" x14ac:dyDescent="0.25">
      <c r="A353" s="30">
        <v>15</v>
      </c>
      <c r="B353" s="30"/>
      <c r="C353" s="6"/>
      <c r="D353" s="6" t="s">
        <v>7</v>
      </c>
      <c r="E353" s="9"/>
      <c r="F353" s="7">
        <f>SUM(F354:F375)</f>
        <v>3000</v>
      </c>
      <c r="G353" s="9"/>
      <c r="H353" s="118">
        <f>SUM(H354:H375)</f>
        <v>2890.2369999999996</v>
      </c>
      <c r="I353" s="142">
        <f t="shared" si="5"/>
        <v>0.9634123333333332</v>
      </c>
      <c r="J353" s="9"/>
      <c r="K353" s="9"/>
      <c r="L353" s="9"/>
    </row>
    <row r="354" spans="1:12" s="27" customFormat="1" ht="60" customHeight="1" outlineLevel="1" x14ac:dyDescent="0.25">
      <c r="A354" s="54">
        <v>15</v>
      </c>
      <c r="B354" s="32">
        <v>1</v>
      </c>
      <c r="C354" s="10" t="s">
        <v>373</v>
      </c>
      <c r="D354" s="10" t="s">
        <v>374</v>
      </c>
      <c r="E354" s="12" t="s">
        <v>10</v>
      </c>
      <c r="F354" s="138">
        <v>238.04400000000001</v>
      </c>
      <c r="G354" s="59" t="s">
        <v>113</v>
      </c>
      <c r="H354" s="139">
        <v>238.04400000000001</v>
      </c>
      <c r="I354" s="143">
        <f t="shared" si="5"/>
        <v>1</v>
      </c>
      <c r="J354" s="59" t="s">
        <v>503</v>
      </c>
      <c r="K354" s="59"/>
      <c r="L354" s="59"/>
    </row>
    <row r="355" spans="1:12" s="27" customFormat="1" ht="93" customHeight="1" outlineLevel="1" x14ac:dyDescent="0.25">
      <c r="A355" s="54">
        <v>15</v>
      </c>
      <c r="B355" s="32">
        <v>2</v>
      </c>
      <c r="C355" s="10" t="s">
        <v>375</v>
      </c>
      <c r="D355" s="10" t="s">
        <v>32</v>
      </c>
      <c r="E355" s="12" t="s">
        <v>10</v>
      </c>
      <c r="F355" s="138">
        <v>109.04300000000001</v>
      </c>
      <c r="G355" s="59" t="s">
        <v>113</v>
      </c>
      <c r="H355" s="139">
        <v>0</v>
      </c>
      <c r="I355" s="143">
        <f t="shared" si="5"/>
        <v>0</v>
      </c>
      <c r="J355" s="59" t="s">
        <v>530</v>
      </c>
      <c r="K355" s="59"/>
      <c r="L355" s="59"/>
    </row>
    <row r="356" spans="1:12" s="27" customFormat="1" ht="45" customHeight="1" outlineLevel="1" x14ac:dyDescent="0.25">
      <c r="A356" s="54">
        <v>15</v>
      </c>
      <c r="B356" s="32">
        <v>3</v>
      </c>
      <c r="C356" s="10" t="s">
        <v>103</v>
      </c>
      <c r="D356" s="10" t="s">
        <v>407</v>
      </c>
      <c r="E356" s="12" t="s">
        <v>12</v>
      </c>
      <c r="F356" s="13">
        <v>100</v>
      </c>
      <c r="G356" s="59" t="s">
        <v>113</v>
      </c>
      <c r="H356" s="139">
        <v>100</v>
      </c>
      <c r="I356" s="143">
        <f t="shared" si="5"/>
        <v>1</v>
      </c>
      <c r="J356" s="59" t="s">
        <v>503</v>
      </c>
      <c r="K356" s="59"/>
      <c r="L356" s="59"/>
    </row>
    <row r="357" spans="1:12" s="27" customFormat="1" ht="34.950000000000003" customHeight="1" outlineLevel="1" x14ac:dyDescent="0.25">
      <c r="A357" s="54">
        <v>15</v>
      </c>
      <c r="B357" s="32">
        <v>5</v>
      </c>
      <c r="C357" s="10" t="s">
        <v>346</v>
      </c>
      <c r="D357" s="10" t="s">
        <v>50</v>
      </c>
      <c r="E357" s="12" t="s">
        <v>9</v>
      </c>
      <c r="F357" s="138">
        <v>114.425</v>
      </c>
      <c r="G357" s="59" t="s">
        <v>363</v>
      </c>
      <c r="H357" s="139">
        <v>114.425</v>
      </c>
      <c r="I357" s="143">
        <f t="shared" si="5"/>
        <v>1</v>
      </c>
      <c r="J357" s="59" t="s">
        <v>503</v>
      </c>
      <c r="K357" s="59"/>
      <c r="L357" s="59"/>
    </row>
    <row r="358" spans="1:12" s="27" customFormat="1" ht="34.950000000000003" customHeight="1" outlineLevel="1" x14ac:dyDescent="0.25">
      <c r="A358" s="54">
        <v>15</v>
      </c>
      <c r="B358" s="32">
        <v>6</v>
      </c>
      <c r="C358" s="10" t="s">
        <v>347</v>
      </c>
      <c r="D358" s="10" t="s">
        <v>50</v>
      </c>
      <c r="E358" s="12" t="s">
        <v>9</v>
      </c>
      <c r="F358" s="138">
        <v>114.425</v>
      </c>
      <c r="G358" s="59" t="s">
        <v>363</v>
      </c>
      <c r="H358" s="139">
        <v>114.425</v>
      </c>
      <c r="I358" s="143">
        <f t="shared" si="5"/>
        <v>1</v>
      </c>
      <c r="J358" s="59" t="s">
        <v>503</v>
      </c>
      <c r="K358" s="59"/>
      <c r="L358" s="59"/>
    </row>
    <row r="359" spans="1:12" s="27" customFormat="1" ht="30.9" customHeight="1" outlineLevel="1" x14ac:dyDescent="0.25">
      <c r="A359" s="54">
        <v>15</v>
      </c>
      <c r="B359" s="32">
        <v>7</v>
      </c>
      <c r="C359" s="10" t="s">
        <v>376</v>
      </c>
      <c r="D359" s="10" t="s">
        <v>50</v>
      </c>
      <c r="E359" s="12" t="s">
        <v>9</v>
      </c>
      <c r="F359" s="13">
        <v>59.7</v>
      </c>
      <c r="G359" s="59" t="s">
        <v>363</v>
      </c>
      <c r="H359" s="139">
        <v>59.7</v>
      </c>
      <c r="I359" s="143">
        <f t="shared" si="5"/>
        <v>1</v>
      </c>
      <c r="J359" s="59" t="s">
        <v>503</v>
      </c>
      <c r="K359" s="59"/>
      <c r="L359" s="59"/>
    </row>
    <row r="360" spans="1:12" s="27" customFormat="1" ht="30.9" customHeight="1" outlineLevel="1" x14ac:dyDescent="0.25">
      <c r="A360" s="54">
        <v>15</v>
      </c>
      <c r="B360" s="32">
        <v>8</v>
      </c>
      <c r="C360" s="10" t="s">
        <v>377</v>
      </c>
      <c r="D360" s="10" t="s">
        <v>50</v>
      </c>
      <c r="E360" s="12" t="s">
        <v>9</v>
      </c>
      <c r="F360" s="138">
        <v>114.425</v>
      </c>
      <c r="G360" s="59" t="s">
        <v>363</v>
      </c>
      <c r="H360" s="139">
        <v>114.425</v>
      </c>
      <c r="I360" s="143">
        <f t="shared" si="5"/>
        <v>1</v>
      </c>
      <c r="J360" s="59" t="s">
        <v>503</v>
      </c>
      <c r="K360" s="59"/>
      <c r="L360" s="59"/>
    </row>
    <row r="361" spans="1:12" s="27" customFormat="1" ht="30.9" customHeight="1" outlineLevel="1" x14ac:dyDescent="0.25">
      <c r="A361" s="54">
        <v>15</v>
      </c>
      <c r="B361" s="32">
        <v>9</v>
      </c>
      <c r="C361" s="10" t="s">
        <v>378</v>
      </c>
      <c r="D361" s="10" t="s">
        <v>50</v>
      </c>
      <c r="E361" s="12" t="s">
        <v>9</v>
      </c>
      <c r="F361" s="13">
        <v>59.7</v>
      </c>
      <c r="G361" s="59" t="s">
        <v>363</v>
      </c>
      <c r="H361" s="139">
        <v>59.7</v>
      </c>
      <c r="I361" s="143">
        <f t="shared" si="5"/>
        <v>1</v>
      </c>
      <c r="J361" s="59" t="s">
        <v>503</v>
      </c>
      <c r="K361" s="59"/>
      <c r="L361" s="59"/>
    </row>
    <row r="362" spans="1:12" s="27" customFormat="1" ht="30.9" customHeight="1" outlineLevel="1" x14ac:dyDescent="0.25">
      <c r="A362" s="54">
        <v>15</v>
      </c>
      <c r="B362" s="32">
        <v>10</v>
      </c>
      <c r="C362" s="10" t="s">
        <v>349</v>
      </c>
      <c r="D362" s="10" t="s">
        <v>50</v>
      </c>
      <c r="E362" s="12" t="s">
        <v>9</v>
      </c>
      <c r="F362" s="138">
        <v>114.425</v>
      </c>
      <c r="G362" s="59" t="s">
        <v>363</v>
      </c>
      <c r="H362" s="139">
        <v>114.425</v>
      </c>
      <c r="I362" s="143">
        <f t="shared" si="5"/>
        <v>1</v>
      </c>
      <c r="J362" s="59" t="s">
        <v>503</v>
      </c>
      <c r="K362" s="59"/>
      <c r="L362" s="59"/>
    </row>
    <row r="363" spans="1:12" s="27" customFormat="1" ht="30.9" customHeight="1" outlineLevel="1" x14ac:dyDescent="0.25">
      <c r="A363" s="54">
        <v>15</v>
      </c>
      <c r="B363" s="32">
        <v>11</v>
      </c>
      <c r="C363" s="10" t="s">
        <v>406</v>
      </c>
      <c r="D363" s="10" t="s">
        <v>50</v>
      </c>
      <c r="E363" s="12" t="s">
        <v>9</v>
      </c>
      <c r="F363" s="138">
        <v>114.425</v>
      </c>
      <c r="G363" s="59" t="s">
        <v>363</v>
      </c>
      <c r="H363" s="139">
        <v>114.425</v>
      </c>
      <c r="I363" s="144">
        <f t="shared" si="5"/>
        <v>1</v>
      </c>
      <c r="J363" s="59" t="s">
        <v>503</v>
      </c>
      <c r="K363" s="59"/>
      <c r="L363" s="59"/>
    </row>
    <row r="364" spans="1:12" s="27" customFormat="1" ht="45" customHeight="1" outlineLevel="1" x14ac:dyDescent="0.25">
      <c r="A364" s="54">
        <v>15</v>
      </c>
      <c r="B364" s="32">
        <v>12</v>
      </c>
      <c r="C364" s="10" t="s">
        <v>424</v>
      </c>
      <c r="D364" s="10" t="s">
        <v>50</v>
      </c>
      <c r="E364" s="12" t="s">
        <v>9</v>
      </c>
      <c r="F364" s="138">
        <v>114.425</v>
      </c>
      <c r="G364" s="59" t="s">
        <v>363</v>
      </c>
      <c r="H364" s="139">
        <v>114.425</v>
      </c>
      <c r="I364" s="144">
        <f t="shared" si="5"/>
        <v>1</v>
      </c>
      <c r="J364" s="59" t="s">
        <v>503</v>
      </c>
      <c r="K364" s="59"/>
      <c r="L364" s="59"/>
    </row>
    <row r="365" spans="1:12" s="27" customFormat="1" ht="34.950000000000003" customHeight="1" outlineLevel="1" x14ac:dyDescent="0.25">
      <c r="A365" s="54">
        <v>15</v>
      </c>
      <c r="B365" s="32">
        <v>13</v>
      </c>
      <c r="C365" s="10" t="s">
        <v>425</v>
      </c>
      <c r="D365" s="10" t="s">
        <v>50</v>
      </c>
      <c r="E365" s="12" t="s">
        <v>9</v>
      </c>
      <c r="F365" s="138">
        <v>114.425</v>
      </c>
      <c r="G365" s="59" t="s">
        <v>363</v>
      </c>
      <c r="H365" s="139">
        <v>114.425</v>
      </c>
      <c r="I365" s="143">
        <f t="shared" si="5"/>
        <v>1</v>
      </c>
      <c r="J365" s="59" t="s">
        <v>503</v>
      </c>
      <c r="K365" s="59"/>
      <c r="L365" s="59"/>
    </row>
    <row r="366" spans="1:12" s="27" customFormat="1" ht="45" customHeight="1" outlineLevel="1" x14ac:dyDescent="0.25">
      <c r="A366" s="54">
        <v>15</v>
      </c>
      <c r="B366" s="32">
        <v>15</v>
      </c>
      <c r="C366" s="10" t="s">
        <v>395</v>
      </c>
      <c r="D366" s="10" t="s">
        <v>50</v>
      </c>
      <c r="E366" s="12" t="s">
        <v>9</v>
      </c>
      <c r="F366" s="131">
        <v>447.75</v>
      </c>
      <c r="G366" s="59" t="s">
        <v>363</v>
      </c>
      <c r="H366" s="139">
        <v>447.75</v>
      </c>
      <c r="I366" s="143">
        <f t="shared" si="5"/>
        <v>1</v>
      </c>
      <c r="J366" s="59" t="s">
        <v>503</v>
      </c>
      <c r="K366" s="59"/>
      <c r="L366" s="59"/>
    </row>
    <row r="367" spans="1:12" s="27" customFormat="1" ht="45" customHeight="1" outlineLevel="1" x14ac:dyDescent="0.25">
      <c r="A367" s="54">
        <v>15</v>
      </c>
      <c r="B367" s="32">
        <v>16</v>
      </c>
      <c r="C367" s="10" t="s">
        <v>379</v>
      </c>
      <c r="D367" s="10" t="s">
        <v>50</v>
      </c>
      <c r="E367" s="12" t="s">
        <v>9</v>
      </c>
      <c r="F367" s="13">
        <v>199</v>
      </c>
      <c r="G367" s="59" t="s">
        <v>363</v>
      </c>
      <c r="H367" s="139">
        <v>199</v>
      </c>
      <c r="I367" s="143">
        <f t="shared" si="5"/>
        <v>1</v>
      </c>
      <c r="J367" s="59" t="s">
        <v>503</v>
      </c>
      <c r="K367" s="59"/>
      <c r="L367" s="59"/>
    </row>
    <row r="368" spans="1:12" s="27" customFormat="1" ht="30.9" customHeight="1" outlineLevel="1" x14ac:dyDescent="0.25">
      <c r="A368" s="54">
        <v>15</v>
      </c>
      <c r="B368" s="32">
        <v>17</v>
      </c>
      <c r="C368" s="10" t="s">
        <v>348</v>
      </c>
      <c r="D368" s="10" t="s">
        <v>50</v>
      </c>
      <c r="E368" s="12" t="s">
        <v>9</v>
      </c>
      <c r="F368" s="138">
        <v>114.425</v>
      </c>
      <c r="G368" s="59" t="s">
        <v>363</v>
      </c>
      <c r="H368" s="139">
        <v>114.425</v>
      </c>
      <c r="I368" s="143">
        <f t="shared" si="5"/>
        <v>1</v>
      </c>
      <c r="J368" s="60" t="s">
        <v>503</v>
      </c>
      <c r="K368" s="59"/>
      <c r="L368" s="59"/>
    </row>
    <row r="369" spans="1:16" s="27" customFormat="1" ht="30.9" customHeight="1" outlineLevel="1" x14ac:dyDescent="0.25">
      <c r="A369" s="54">
        <v>15</v>
      </c>
      <c r="B369" s="32">
        <v>19</v>
      </c>
      <c r="C369" s="10" t="s">
        <v>94</v>
      </c>
      <c r="D369" s="10" t="s">
        <v>50</v>
      </c>
      <c r="E369" s="12" t="s">
        <v>9</v>
      </c>
      <c r="F369" s="138">
        <v>114.425</v>
      </c>
      <c r="G369" s="59" t="s">
        <v>363</v>
      </c>
      <c r="H369" s="139">
        <v>114.425</v>
      </c>
      <c r="I369" s="143">
        <f t="shared" si="5"/>
        <v>1</v>
      </c>
      <c r="J369" s="60" t="s">
        <v>503</v>
      </c>
      <c r="K369" s="59"/>
      <c r="L369" s="59"/>
    </row>
    <row r="370" spans="1:16" s="27" customFormat="1" ht="30.9" customHeight="1" outlineLevel="1" x14ac:dyDescent="0.25">
      <c r="A370" s="54">
        <v>15</v>
      </c>
      <c r="B370" s="32">
        <v>20</v>
      </c>
      <c r="C370" s="10" t="s">
        <v>380</v>
      </c>
      <c r="D370" s="10" t="s">
        <v>93</v>
      </c>
      <c r="E370" s="12" t="s">
        <v>10</v>
      </c>
      <c r="F370" s="138">
        <v>330.93799999999999</v>
      </c>
      <c r="G370" s="59" t="s">
        <v>114</v>
      </c>
      <c r="H370" s="139">
        <v>330.93799999999999</v>
      </c>
      <c r="I370" s="143">
        <f t="shared" si="5"/>
        <v>1</v>
      </c>
      <c r="J370" s="59" t="s">
        <v>503</v>
      </c>
      <c r="K370" s="59"/>
      <c r="L370" s="59"/>
    </row>
    <row r="371" spans="1:16" s="27" customFormat="1" ht="34.950000000000003" customHeight="1" outlineLevel="1" x14ac:dyDescent="0.25">
      <c r="A371" s="54">
        <v>15</v>
      </c>
      <c r="B371" s="32">
        <v>21</v>
      </c>
      <c r="C371" s="10" t="s">
        <v>465</v>
      </c>
      <c r="D371" s="10" t="s">
        <v>50</v>
      </c>
      <c r="E371" s="12" t="s">
        <v>9</v>
      </c>
      <c r="F371" s="138">
        <v>114.425</v>
      </c>
      <c r="G371" s="59" t="s">
        <v>363</v>
      </c>
      <c r="H371" s="139">
        <v>114.425</v>
      </c>
      <c r="I371" s="144">
        <f t="shared" si="5"/>
        <v>1</v>
      </c>
      <c r="J371" s="59" t="s">
        <v>503</v>
      </c>
      <c r="K371" s="90"/>
      <c r="L371" s="90"/>
      <c r="M371" s="89">
        <v>3</v>
      </c>
      <c r="N371" s="91" t="s">
        <v>480</v>
      </c>
    </row>
    <row r="372" spans="1:16" s="27" customFormat="1" ht="55.2" customHeight="1" outlineLevel="1" x14ac:dyDescent="0.25">
      <c r="A372" s="54">
        <v>15</v>
      </c>
      <c r="B372" s="32">
        <v>22</v>
      </c>
      <c r="C372" s="10" t="s">
        <v>478</v>
      </c>
      <c r="D372" s="10" t="s">
        <v>50</v>
      </c>
      <c r="E372" s="12" t="s">
        <v>9</v>
      </c>
      <c r="F372" s="13">
        <v>115</v>
      </c>
      <c r="G372" s="59" t="s">
        <v>363</v>
      </c>
      <c r="H372" s="139">
        <v>114.64</v>
      </c>
      <c r="I372" s="143">
        <f t="shared" si="5"/>
        <v>0.99686956521739134</v>
      </c>
      <c r="J372" s="59" t="s">
        <v>503</v>
      </c>
      <c r="K372" s="90"/>
      <c r="L372" s="90"/>
      <c r="M372" s="89">
        <v>3</v>
      </c>
      <c r="N372" s="91" t="s">
        <v>480</v>
      </c>
      <c r="O372" s="89"/>
      <c r="P372" s="89"/>
    </row>
    <row r="373" spans="1:16" s="27" customFormat="1" ht="55.2" customHeight="1" outlineLevel="1" x14ac:dyDescent="0.25">
      <c r="A373" s="54">
        <v>15</v>
      </c>
      <c r="B373" s="32">
        <v>23</v>
      </c>
      <c r="C373" s="10" t="s">
        <v>345</v>
      </c>
      <c r="D373" s="10" t="s">
        <v>50</v>
      </c>
      <c r="E373" s="12" t="s">
        <v>9</v>
      </c>
      <c r="F373" s="13">
        <v>115</v>
      </c>
      <c r="G373" s="59" t="s">
        <v>363</v>
      </c>
      <c r="H373" s="139">
        <v>114.64</v>
      </c>
      <c r="I373" s="143">
        <f t="shared" si="5"/>
        <v>0.99686956521739134</v>
      </c>
      <c r="J373" s="59" t="s">
        <v>503</v>
      </c>
      <c r="K373" s="151"/>
      <c r="L373" s="151"/>
      <c r="M373" s="152"/>
      <c r="N373" s="153"/>
      <c r="O373" s="89"/>
      <c r="P373" s="89"/>
    </row>
    <row r="374" spans="1:16" s="27" customFormat="1" ht="55.2" customHeight="1" outlineLevel="1" x14ac:dyDescent="0.25">
      <c r="A374" s="54">
        <v>15</v>
      </c>
      <c r="B374" s="32">
        <v>24</v>
      </c>
      <c r="C374" s="10" t="s">
        <v>522</v>
      </c>
      <c r="D374" s="10" t="s">
        <v>87</v>
      </c>
      <c r="E374" s="12" t="s">
        <v>364</v>
      </c>
      <c r="F374" s="13">
        <v>80</v>
      </c>
      <c r="G374" s="59" t="s">
        <v>114</v>
      </c>
      <c r="H374" s="139">
        <v>80</v>
      </c>
      <c r="I374" s="143">
        <f t="shared" si="5"/>
        <v>1</v>
      </c>
      <c r="J374" s="60" t="s">
        <v>503</v>
      </c>
      <c r="K374" s="151"/>
      <c r="L374" s="151"/>
      <c r="M374" s="152"/>
      <c r="N374" s="153"/>
      <c r="O374" s="89"/>
      <c r="P374" s="89"/>
    </row>
    <row r="375" spans="1:16" s="27" customFormat="1" ht="45" customHeight="1" outlineLevel="1" x14ac:dyDescent="0.25">
      <c r="A375" s="54">
        <v>15</v>
      </c>
      <c r="B375" s="32">
        <v>25</v>
      </c>
      <c r="C375" s="10" t="s">
        <v>523</v>
      </c>
      <c r="D375" s="10" t="s">
        <v>93</v>
      </c>
      <c r="E375" s="12" t="s">
        <v>10</v>
      </c>
      <c r="F375" s="138">
        <v>1.575</v>
      </c>
      <c r="G375" s="59" t="s">
        <v>114</v>
      </c>
      <c r="H375" s="139">
        <v>1.575</v>
      </c>
      <c r="I375" s="143">
        <f t="shared" si="5"/>
        <v>1</v>
      </c>
      <c r="J375" s="60" t="s">
        <v>503</v>
      </c>
      <c r="K375" s="115"/>
      <c r="L375" s="115"/>
      <c r="M375" s="104">
        <v>5</v>
      </c>
      <c r="N375" s="100" t="s">
        <v>496</v>
      </c>
      <c r="O375" s="89"/>
      <c r="P375" s="89"/>
    </row>
    <row r="376" spans="1:16" s="27" customFormat="1" ht="17.25" customHeight="1" x14ac:dyDescent="0.25">
      <c r="A376" s="173" t="s">
        <v>48</v>
      </c>
      <c r="B376" s="174"/>
      <c r="C376" s="175"/>
      <c r="D376" s="8" t="s">
        <v>7</v>
      </c>
      <c r="E376" s="9"/>
      <c r="F376" s="7">
        <f>SUM(F377:F399)</f>
        <v>3000</v>
      </c>
      <c r="G376" s="9"/>
      <c r="H376" s="118">
        <f>SUM(H377:H399)</f>
        <v>3000</v>
      </c>
      <c r="I376" s="142">
        <f t="shared" si="5"/>
        <v>1</v>
      </c>
      <c r="J376" s="9"/>
      <c r="K376" s="9"/>
      <c r="L376" s="9"/>
    </row>
    <row r="377" spans="1:16" s="27" customFormat="1" ht="30.9" customHeight="1" outlineLevel="1" x14ac:dyDescent="0.25">
      <c r="A377" s="54">
        <v>16</v>
      </c>
      <c r="B377" s="128">
        <v>1</v>
      </c>
      <c r="C377" s="10" t="s">
        <v>350</v>
      </c>
      <c r="D377" s="11" t="s">
        <v>31</v>
      </c>
      <c r="E377" s="12" t="s">
        <v>364</v>
      </c>
      <c r="F377" s="13">
        <v>50</v>
      </c>
      <c r="G377" s="60" t="s">
        <v>113</v>
      </c>
      <c r="H377" s="139">
        <v>50</v>
      </c>
      <c r="I377" s="143">
        <f t="shared" si="5"/>
        <v>1</v>
      </c>
      <c r="J377" s="60" t="s">
        <v>503</v>
      </c>
      <c r="K377" s="60"/>
      <c r="L377" s="60"/>
    </row>
    <row r="378" spans="1:16" s="27" customFormat="1" ht="39" customHeight="1" outlineLevel="1" x14ac:dyDescent="0.25">
      <c r="A378" s="54">
        <v>16</v>
      </c>
      <c r="B378" s="128">
        <v>2</v>
      </c>
      <c r="C378" s="10" t="s">
        <v>351</v>
      </c>
      <c r="D378" s="11" t="s">
        <v>96</v>
      </c>
      <c r="E378" s="12" t="s">
        <v>364</v>
      </c>
      <c r="F378" s="13">
        <v>50</v>
      </c>
      <c r="G378" s="60" t="s">
        <v>113</v>
      </c>
      <c r="H378" s="139">
        <v>50</v>
      </c>
      <c r="I378" s="143">
        <f t="shared" si="5"/>
        <v>1</v>
      </c>
      <c r="J378" s="60" t="s">
        <v>503</v>
      </c>
      <c r="K378" s="60"/>
      <c r="L378" s="60"/>
    </row>
    <row r="379" spans="1:16" s="27" customFormat="1" ht="40.200000000000003" customHeight="1" outlineLevel="1" x14ac:dyDescent="0.25">
      <c r="A379" s="54">
        <v>16</v>
      </c>
      <c r="B379" s="128">
        <v>3</v>
      </c>
      <c r="C379" s="10" t="s">
        <v>156</v>
      </c>
      <c r="D379" s="11" t="s">
        <v>487</v>
      </c>
      <c r="E379" s="12" t="s">
        <v>364</v>
      </c>
      <c r="F379" s="13">
        <v>50</v>
      </c>
      <c r="G379" s="60" t="s">
        <v>113</v>
      </c>
      <c r="H379" s="139">
        <v>50</v>
      </c>
      <c r="I379" s="143">
        <f t="shared" si="5"/>
        <v>1</v>
      </c>
      <c r="J379" s="60" t="s">
        <v>503</v>
      </c>
      <c r="K379" s="116"/>
      <c r="L379" s="116"/>
      <c r="M379" s="104">
        <v>5</v>
      </c>
      <c r="N379" s="100" t="s">
        <v>495</v>
      </c>
    </row>
    <row r="380" spans="1:16" s="27" customFormat="1" ht="45" customHeight="1" outlineLevel="1" x14ac:dyDescent="0.25">
      <c r="A380" s="54">
        <v>16</v>
      </c>
      <c r="B380" s="128">
        <v>4</v>
      </c>
      <c r="C380" s="11" t="s">
        <v>426</v>
      </c>
      <c r="D380" s="11" t="s">
        <v>102</v>
      </c>
      <c r="E380" s="65" t="s">
        <v>47</v>
      </c>
      <c r="F380" s="66">
        <v>50</v>
      </c>
      <c r="G380" s="60" t="s">
        <v>113</v>
      </c>
      <c r="H380" s="139">
        <v>50</v>
      </c>
      <c r="I380" s="143">
        <f t="shared" si="5"/>
        <v>1</v>
      </c>
      <c r="J380" s="60" t="s">
        <v>503</v>
      </c>
      <c r="K380" s="60"/>
      <c r="L380" s="60"/>
    </row>
    <row r="381" spans="1:16" s="27" customFormat="1" ht="31.5" customHeight="1" outlineLevel="1" x14ac:dyDescent="0.25">
      <c r="A381" s="54">
        <v>16</v>
      </c>
      <c r="B381" s="128">
        <v>5</v>
      </c>
      <c r="C381" s="10" t="s">
        <v>198</v>
      </c>
      <c r="D381" s="11" t="s">
        <v>42</v>
      </c>
      <c r="E381" s="12" t="s">
        <v>364</v>
      </c>
      <c r="F381" s="13">
        <v>50</v>
      </c>
      <c r="G381" s="60" t="s">
        <v>113</v>
      </c>
      <c r="H381" s="139">
        <v>50</v>
      </c>
      <c r="I381" s="143">
        <f t="shared" si="5"/>
        <v>1</v>
      </c>
      <c r="J381" s="60" t="s">
        <v>503</v>
      </c>
      <c r="K381" s="60"/>
      <c r="L381" s="60"/>
    </row>
    <row r="382" spans="1:16" s="27" customFormat="1" ht="30.9" customHeight="1" outlineLevel="1" x14ac:dyDescent="0.25">
      <c r="A382" s="54">
        <v>16</v>
      </c>
      <c r="B382" s="128">
        <v>6</v>
      </c>
      <c r="C382" s="10" t="s">
        <v>352</v>
      </c>
      <c r="D382" s="11" t="s">
        <v>31</v>
      </c>
      <c r="E382" s="12" t="s">
        <v>364</v>
      </c>
      <c r="F382" s="13">
        <v>50</v>
      </c>
      <c r="G382" s="60" t="s">
        <v>113</v>
      </c>
      <c r="H382" s="139">
        <v>50</v>
      </c>
      <c r="I382" s="143">
        <f t="shared" si="5"/>
        <v>1</v>
      </c>
      <c r="J382" s="60" t="s">
        <v>503</v>
      </c>
      <c r="K382" s="60"/>
      <c r="L382" s="60"/>
    </row>
    <row r="383" spans="1:16" s="27" customFormat="1" ht="45" customHeight="1" outlineLevel="1" x14ac:dyDescent="0.25">
      <c r="A383" s="54">
        <v>16</v>
      </c>
      <c r="B383" s="128">
        <v>7</v>
      </c>
      <c r="C383" s="10" t="s">
        <v>334</v>
      </c>
      <c r="D383" s="11" t="s">
        <v>31</v>
      </c>
      <c r="E383" s="12" t="s">
        <v>364</v>
      </c>
      <c r="F383" s="13">
        <v>50</v>
      </c>
      <c r="G383" s="60" t="s">
        <v>113</v>
      </c>
      <c r="H383" s="139">
        <v>50</v>
      </c>
      <c r="I383" s="143">
        <f t="shared" si="5"/>
        <v>1</v>
      </c>
      <c r="J383" s="60" t="s">
        <v>503</v>
      </c>
      <c r="K383" s="60"/>
      <c r="L383" s="60"/>
    </row>
    <row r="384" spans="1:16" s="27" customFormat="1" ht="30.9" customHeight="1" outlineLevel="1" x14ac:dyDescent="0.25">
      <c r="A384" s="54">
        <v>16</v>
      </c>
      <c r="B384" s="128">
        <v>8</v>
      </c>
      <c r="C384" s="10" t="s">
        <v>353</v>
      </c>
      <c r="D384" s="11" t="s">
        <v>31</v>
      </c>
      <c r="E384" s="12" t="s">
        <v>364</v>
      </c>
      <c r="F384" s="13">
        <v>50</v>
      </c>
      <c r="G384" s="60" t="s">
        <v>113</v>
      </c>
      <c r="H384" s="139">
        <v>50</v>
      </c>
      <c r="I384" s="143">
        <f t="shared" si="5"/>
        <v>1</v>
      </c>
      <c r="J384" s="60" t="s">
        <v>503</v>
      </c>
      <c r="K384" s="60"/>
      <c r="L384" s="60"/>
    </row>
    <row r="385" spans="1:14" s="27" customFormat="1" ht="30.9" customHeight="1" outlineLevel="1" x14ac:dyDescent="0.25">
      <c r="A385" s="54">
        <v>16</v>
      </c>
      <c r="B385" s="128">
        <v>9</v>
      </c>
      <c r="C385" s="10" t="s">
        <v>354</v>
      </c>
      <c r="D385" s="11" t="s">
        <v>31</v>
      </c>
      <c r="E385" s="12" t="s">
        <v>364</v>
      </c>
      <c r="F385" s="13">
        <v>200</v>
      </c>
      <c r="G385" s="60" t="s">
        <v>113</v>
      </c>
      <c r="H385" s="139">
        <v>200</v>
      </c>
      <c r="I385" s="143">
        <f t="shared" si="5"/>
        <v>1</v>
      </c>
      <c r="J385" s="60" t="s">
        <v>503</v>
      </c>
      <c r="K385" s="60"/>
      <c r="L385" s="60"/>
    </row>
    <row r="386" spans="1:14" s="27" customFormat="1" ht="45" customHeight="1" outlineLevel="1" x14ac:dyDescent="0.25">
      <c r="A386" s="54">
        <v>16</v>
      </c>
      <c r="B386" s="128">
        <v>10</v>
      </c>
      <c r="C386" s="10" t="s">
        <v>355</v>
      </c>
      <c r="D386" s="11" t="s">
        <v>31</v>
      </c>
      <c r="E386" s="12" t="s">
        <v>364</v>
      </c>
      <c r="F386" s="13">
        <v>200</v>
      </c>
      <c r="G386" s="60" t="s">
        <v>113</v>
      </c>
      <c r="H386" s="139">
        <v>200</v>
      </c>
      <c r="I386" s="143">
        <f t="shared" si="5"/>
        <v>1</v>
      </c>
      <c r="J386" s="60" t="s">
        <v>503</v>
      </c>
      <c r="K386" s="60"/>
      <c r="L386" s="60"/>
      <c r="M386" s="83">
        <v>1</v>
      </c>
      <c r="N386" s="80" t="s">
        <v>460</v>
      </c>
    </row>
    <row r="387" spans="1:14" s="27" customFormat="1" ht="45" customHeight="1" outlineLevel="1" x14ac:dyDescent="0.25">
      <c r="A387" s="54">
        <v>16</v>
      </c>
      <c r="B387" s="128">
        <v>11</v>
      </c>
      <c r="C387" s="10" t="s">
        <v>356</v>
      </c>
      <c r="D387" s="11" t="s">
        <v>95</v>
      </c>
      <c r="E387" s="12" t="s">
        <v>9</v>
      </c>
      <c r="F387" s="131">
        <v>149.25</v>
      </c>
      <c r="G387" s="60" t="s">
        <v>363</v>
      </c>
      <c r="H387" s="139">
        <v>149.25</v>
      </c>
      <c r="I387" s="143">
        <f t="shared" si="5"/>
        <v>1</v>
      </c>
      <c r="J387" s="60" t="s">
        <v>503</v>
      </c>
      <c r="K387" s="60"/>
      <c r="L387" s="60"/>
    </row>
    <row r="388" spans="1:14" s="27" customFormat="1" ht="30.9" customHeight="1" outlineLevel="1" x14ac:dyDescent="0.25">
      <c r="A388" s="54">
        <v>16</v>
      </c>
      <c r="B388" s="128">
        <v>12</v>
      </c>
      <c r="C388" s="10" t="s">
        <v>130</v>
      </c>
      <c r="D388" s="11" t="s">
        <v>31</v>
      </c>
      <c r="E388" s="12" t="s">
        <v>364</v>
      </c>
      <c r="F388" s="13">
        <v>50</v>
      </c>
      <c r="G388" s="60" t="s">
        <v>113</v>
      </c>
      <c r="H388" s="139">
        <v>50</v>
      </c>
      <c r="I388" s="144">
        <f t="shared" si="5"/>
        <v>1</v>
      </c>
      <c r="J388" s="60" t="s">
        <v>503</v>
      </c>
      <c r="K388" s="60"/>
      <c r="L388" s="60"/>
    </row>
    <row r="389" spans="1:14" s="27" customFormat="1" ht="45" customHeight="1" outlineLevel="1" x14ac:dyDescent="0.25">
      <c r="A389" s="54">
        <v>16</v>
      </c>
      <c r="B389" s="128">
        <v>13</v>
      </c>
      <c r="C389" s="10" t="s">
        <v>38</v>
      </c>
      <c r="D389" s="11" t="s">
        <v>53</v>
      </c>
      <c r="E389" s="12" t="s">
        <v>10</v>
      </c>
      <c r="F389" s="13">
        <v>200</v>
      </c>
      <c r="G389" s="60" t="s">
        <v>113</v>
      </c>
      <c r="H389" s="139">
        <v>200</v>
      </c>
      <c r="I389" s="144">
        <f t="shared" si="5"/>
        <v>1</v>
      </c>
      <c r="J389" s="60" t="s">
        <v>503</v>
      </c>
      <c r="K389" s="60"/>
      <c r="L389" s="60"/>
    </row>
    <row r="390" spans="1:14" s="27" customFormat="1" ht="17.100000000000001" customHeight="1" outlineLevel="1" x14ac:dyDescent="0.25">
      <c r="A390" s="54">
        <v>16</v>
      </c>
      <c r="B390" s="128">
        <v>14</v>
      </c>
      <c r="C390" s="10" t="s">
        <v>150</v>
      </c>
      <c r="D390" s="11" t="s">
        <v>31</v>
      </c>
      <c r="E390" s="12" t="s">
        <v>364</v>
      </c>
      <c r="F390" s="13">
        <v>200</v>
      </c>
      <c r="G390" s="60" t="s">
        <v>113</v>
      </c>
      <c r="H390" s="139">
        <v>200</v>
      </c>
      <c r="I390" s="144">
        <f t="shared" si="5"/>
        <v>1</v>
      </c>
      <c r="J390" s="60" t="s">
        <v>503</v>
      </c>
      <c r="K390" s="60"/>
      <c r="L390" s="60"/>
    </row>
    <row r="391" spans="1:14" s="27" customFormat="1" ht="33.75" customHeight="1" outlineLevel="1" x14ac:dyDescent="0.25">
      <c r="A391" s="54">
        <v>16</v>
      </c>
      <c r="B391" s="128">
        <v>15</v>
      </c>
      <c r="C391" s="10" t="s">
        <v>355</v>
      </c>
      <c r="D391" s="11" t="s">
        <v>31</v>
      </c>
      <c r="E391" s="12" t="s">
        <v>364</v>
      </c>
      <c r="F391" s="13">
        <v>200</v>
      </c>
      <c r="G391" s="60" t="s">
        <v>113</v>
      </c>
      <c r="H391" s="139">
        <v>200</v>
      </c>
      <c r="I391" s="144">
        <f t="shared" si="5"/>
        <v>1</v>
      </c>
      <c r="J391" s="60" t="s">
        <v>503</v>
      </c>
      <c r="K391" s="60"/>
      <c r="L391" s="60"/>
    </row>
    <row r="392" spans="1:14" s="27" customFormat="1" ht="45" customHeight="1" outlineLevel="1" x14ac:dyDescent="0.25">
      <c r="A392" s="54">
        <v>16</v>
      </c>
      <c r="B392" s="128">
        <v>16</v>
      </c>
      <c r="C392" s="10" t="s">
        <v>203</v>
      </c>
      <c r="D392" s="11" t="s">
        <v>31</v>
      </c>
      <c r="E392" s="12" t="s">
        <v>364</v>
      </c>
      <c r="F392" s="13">
        <v>200</v>
      </c>
      <c r="G392" s="60" t="s">
        <v>113</v>
      </c>
      <c r="H392" s="139">
        <v>200</v>
      </c>
      <c r="I392" s="143">
        <f t="shared" si="5"/>
        <v>1</v>
      </c>
      <c r="J392" s="60" t="s">
        <v>503</v>
      </c>
      <c r="K392" s="60"/>
      <c r="L392" s="60"/>
      <c r="M392" s="106">
        <v>5</v>
      </c>
      <c r="N392" s="100" t="s">
        <v>495</v>
      </c>
    </row>
    <row r="393" spans="1:14" s="27" customFormat="1" ht="45" customHeight="1" outlineLevel="1" x14ac:dyDescent="0.25">
      <c r="A393" s="54">
        <v>16</v>
      </c>
      <c r="B393" s="128">
        <v>17</v>
      </c>
      <c r="C393" s="10" t="s">
        <v>203</v>
      </c>
      <c r="D393" s="11" t="s">
        <v>31</v>
      </c>
      <c r="E393" s="12" t="s">
        <v>364</v>
      </c>
      <c r="F393" s="13">
        <v>200</v>
      </c>
      <c r="G393" s="60" t="s">
        <v>113</v>
      </c>
      <c r="H393" s="139">
        <v>200</v>
      </c>
      <c r="I393" s="143">
        <f t="shared" si="5"/>
        <v>1</v>
      </c>
      <c r="J393" s="60" t="s">
        <v>503</v>
      </c>
      <c r="K393" s="60"/>
      <c r="L393" s="60"/>
      <c r="M393" s="106">
        <v>5</v>
      </c>
      <c r="N393" s="100" t="s">
        <v>495</v>
      </c>
    </row>
    <row r="394" spans="1:14" s="27" customFormat="1" ht="45" customHeight="1" outlineLevel="1" x14ac:dyDescent="0.25">
      <c r="A394" s="54">
        <v>16</v>
      </c>
      <c r="B394" s="128">
        <v>18</v>
      </c>
      <c r="C394" s="10" t="s">
        <v>203</v>
      </c>
      <c r="D394" s="11" t="s">
        <v>31</v>
      </c>
      <c r="E394" s="12" t="s">
        <v>364</v>
      </c>
      <c r="F394" s="13">
        <v>200</v>
      </c>
      <c r="G394" s="60" t="s">
        <v>113</v>
      </c>
      <c r="H394" s="139">
        <v>200</v>
      </c>
      <c r="I394" s="143">
        <f t="shared" si="5"/>
        <v>1</v>
      </c>
      <c r="J394" s="60" t="s">
        <v>503</v>
      </c>
      <c r="K394" s="60"/>
      <c r="L394" s="60"/>
      <c r="M394" s="106">
        <v>5</v>
      </c>
      <c r="N394" s="100" t="s">
        <v>495</v>
      </c>
    </row>
    <row r="395" spans="1:14" s="27" customFormat="1" ht="45" customHeight="1" outlineLevel="1" x14ac:dyDescent="0.25">
      <c r="A395" s="54">
        <v>16</v>
      </c>
      <c r="B395" s="128">
        <v>19</v>
      </c>
      <c r="C395" s="10" t="s">
        <v>203</v>
      </c>
      <c r="D395" s="11" t="s">
        <v>31</v>
      </c>
      <c r="E395" s="12" t="s">
        <v>364</v>
      </c>
      <c r="F395" s="13">
        <v>200</v>
      </c>
      <c r="G395" s="60" t="s">
        <v>113</v>
      </c>
      <c r="H395" s="139">
        <v>200</v>
      </c>
      <c r="I395" s="143">
        <f t="shared" si="5"/>
        <v>1</v>
      </c>
      <c r="J395" s="60" t="s">
        <v>503</v>
      </c>
      <c r="K395" s="60"/>
      <c r="L395" s="60"/>
      <c r="M395" s="106">
        <v>5</v>
      </c>
      <c r="N395" s="100" t="s">
        <v>495</v>
      </c>
    </row>
    <row r="396" spans="1:14" s="27" customFormat="1" ht="45" customHeight="1" outlineLevel="1" x14ac:dyDescent="0.25">
      <c r="A396" s="54">
        <v>16</v>
      </c>
      <c r="B396" s="128">
        <v>20</v>
      </c>
      <c r="C396" s="10" t="s">
        <v>203</v>
      </c>
      <c r="D396" s="11" t="s">
        <v>31</v>
      </c>
      <c r="E396" s="12" t="s">
        <v>364</v>
      </c>
      <c r="F396" s="13">
        <v>200</v>
      </c>
      <c r="G396" s="60" t="s">
        <v>113</v>
      </c>
      <c r="H396" s="139">
        <v>200</v>
      </c>
      <c r="I396" s="143">
        <f t="shared" si="5"/>
        <v>1</v>
      </c>
      <c r="J396" s="60" t="s">
        <v>503</v>
      </c>
      <c r="K396" s="60"/>
      <c r="L396" s="60"/>
      <c r="M396" s="106">
        <v>5</v>
      </c>
      <c r="N396" s="100" t="s">
        <v>495</v>
      </c>
    </row>
    <row r="397" spans="1:14" s="27" customFormat="1" ht="45" customHeight="1" outlineLevel="1" x14ac:dyDescent="0.25">
      <c r="A397" s="54">
        <v>16</v>
      </c>
      <c r="B397" s="128">
        <v>21</v>
      </c>
      <c r="C397" s="10" t="s">
        <v>203</v>
      </c>
      <c r="D397" s="11" t="s">
        <v>31</v>
      </c>
      <c r="E397" s="12" t="s">
        <v>364</v>
      </c>
      <c r="F397" s="13">
        <v>200</v>
      </c>
      <c r="G397" s="60" t="s">
        <v>113</v>
      </c>
      <c r="H397" s="139">
        <v>200</v>
      </c>
      <c r="I397" s="143">
        <f t="shared" si="5"/>
        <v>1</v>
      </c>
      <c r="J397" s="60" t="s">
        <v>503</v>
      </c>
      <c r="K397" s="60"/>
      <c r="L397" s="60"/>
      <c r="M397" s="106">
        <v>5</v>
      </c>
      <c r="N397" s="100" t="s">
        <v>495</v>
      </c>
    </row>
    <row r="398" spans="1:14" s="27" customFormat="1" ht="45" customHeight="1" outlineLevel="1" x14ac:dyDescent="0.25">
      <c r="A398" s="54">
        <v>16</v>
      </c>
      <c r="B398" s="128">
        <v>22</v>
      </c>
      <c r="C398" s="10" t="s">
        <v>524</v>
      </c>
      <c r="D398" s="11" t="s">
        <v>31</v>
      </c>
      <c r="E398" s="12" t="s">
        <v>364</v>
      </c>
      <c r="F398" s="13">
        <v>200</v>
      </c>
      <c r="G398" s="60" t="s">
        <v>113</v>
      </c>
      <c r="H398" s="139">
        <v>200</v>
      </c>
      <c r="I398" s="143">
        <f t="shared" si="5"/>
        <v>1</v>
      </c>
      <c r="J398" s="60" t="s">
        <v>503</v>
      </c>
      <c r="K398" s="60"/>
      <c r="L398" s="60"/>
      <c r="M398" s="106"/>
      <c r="N398" s="100"/>
    </row>
    <row r="399" spans="1:14" s="27" customFormat="1" ht="45" customHeight="1" outlineLevel="1" x14ac:dyDescent="0.25">
      <c r="A399" s="54">
        <v>16</v>
      </c>
      <c r="B399" s="128">
        <v>23</v>
      </c>
      <c r="C399" s="10" t="s">
        <v>514</v>
      </c>
      <c r="D399" s="11" t="s">
        <v>93</v>
      </c>
      <c r="E399" s="12" t="s">
        <v>525</v>
      </c>
      <c r="F399" s="131">
        <v>0.75</v>
      </c>
      <c r="G399" s="60" t="s">
        <v>114</v>
      </c>
      <c r="H399" s="139">
        <v>0.75</v>
      </c>
      <c r="I399" s="143">
        <f t="shared" si="5"/>
        <v>1</v>
      </c>
      <c r="J399" s="60" t="s">
        <v>503</v>
      </c>
      <c r="K399" s="60"/>
      <c r="L399" s="60"/>
      <c r="M399" s="106">
        <v>5</v>
      </c>
      <c r="N399" s="100" t="s">
        <v>495</v>
      </c>
    </row>
    <row r="400" spans="1:14" s="27" customFormat="1" ht="18.75" customHeight="1" collapsed="1" x14ac:dyDescent="0.25">
      <c r="A400" s="171"/>
      <c r="B400" s="172"/>
      <c r="C400" s="14"/>
      <c r="D400" s="15" t="s">
        <v>46</v>
      </c>
      <c r="E400" s="16"/>
      <c r="F400" s="17">
        <f>F9+F33+F58+F88+F111+F130+F152+F183+F207+F231+F247+F266+F297+F332+F353+F376</f>
        <v>48000</v>
      </c>
      <c r="G400" s="62"/>
      <c r="H400" s="121">
        <f>H9+H33+H58+H88+H111+H130+H152+H183+H207+H231+H247+H266+H297+H332+H353+H376</f>
        <v>47758.496050000002</v>
      </c>
      <c r="I400" s="147">
        <f>H400/F400</f>
        <v>0.99496866770833337</v>
      </c>
      <c r="J400" s="62"/>
      <c r="K400" s="62"/>
      <c r="L400" s="62"/>
    </row>
    <row r="401" spans="4:8" x14ac:dyDescent="0.25">
      <c r="D401" s="42"/>
    </row>
    <row r="402" spans="4:8" x14ac:dyDescent="0.25">
      <c r="D402" s="42"/>
      <c r="F402" s="44"/>
    </row>
    <row r="403" spans="4:8" x14ac:dyDescent="0.25">
      <c r="D403" s="42"/>
      <c r="E403" s="45"/>
      <c r="F403" s="46"/>
    </row>
    <row r="404" spans="4:8" ht="15.6" x14ac:dyDescent="0.25">
      <c r="D404" s="42"/>
      <c r="E404" s="47"/>
      <c r="F404" s="48"/>
    </row>
    <row r="405" spans="4:8" ht="15.6" x14ac:dyDescent="0.25">
      <c r="D405" s="42"/>
      <c r="E405" s="49"/>
      <c r="F405" s="50"/>
    </row>
    <row r="406" spans="4:8" x14ac:dyDescent="0.25">
      <c r="D406" s="42"/>
      <c r="E406" s="51"/>
      <c r="F406" s="50"/>
    </row>
    <row r="407" spans="4:8" x14ac:dyDescent="0.25">
      <c r="E407" s="51"/>
      <c r="F407" s="50"/>
    </row>
    <row r="408" spans="4:8" x14ac:dyDescent="0.25">
      <c r="E408" s="51"/>
      <c r="H408" s="129"/>
    </row>
    <row r="409" spans="4:8" x14ac:dyDescent="0.25">
      <c r="F409" s="130"/>
    </row>
    <row r="419" spans="7:7" x14ac:dyDescent="0.25">
      <c r="G419" s="43" t="s">
        <v>40</v>
      </c>
    </row>
  </sheetData>
  <autoFilter ref="A8:N400"/>
  <mergeCells count="11">
    <mergeCell ref="F1:G1"/>
    <mergeCell ref="A400:B400"/>
    <mergeCell ref="A376:C376"/>
    <mergeCell ref="F2:G2"/>
    <mergeCell ref="F3:G3"/>
    <mergeCell ref="F4:G4"/>
    <mergeCell ref="A6:J6"/>
    <mergeCell ref="I1:J1"/>
    <mergeCell ref="I2:J2"/>
    <mergeCell ref="I3:J3"/>
    <mergeCell ref="I4:J4"/>
  </mergeCells>
  <phoneticPr fontId="6" type="noConversion"/>
  <printOptions horizontalCentered="1"/>
  <pageMargins left="0.19685039370078741" right="0.19685039370078741" top="0.59055118110236227" bottom="0.59055118110236227" header="0.51181102362204722" footer="0.19685039370078741"/>
  <pageSetup paperSize="9" scale="69" fitToHeight="0" orientation="landscape" blackAndWhite="1" useFirstPageNumber="1" r:id="rId1"/>
  <headerFooter differentFirst="1" alignWithMargins="0">
    <oddFooter>&amp;C&amp;P</oddFooter>
  </headerFooter>
  <rowBreaks count="2" manualBreakCount="2">
    <brk id="24" max="9" man="1"/>
    <brk id="45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11" sqref="A11"/>
    </sheetView>
  </sheetViews>
  <sheetFormatPr defaultRowHeight="13.2" x14ac:dyDescent="0.25"/>
  <cols>
    <col min="1" max="1" width="14.5546875" customWidth="1"/>
    <col min="2" max="2" width="6" customWidth="1"/>
    <col min="3" max="3" width="18.5546875" customWidth="1"/>
    <col min="4" max="4" width="41.88671875" customWidth="1"/>
    <col min="5" max="5" width="32.44140625" customWidth="1"/>
    <col min="6" max="6" width="23.88671875" customWidth="1"/>
    <col min="7" max="7" width="15.44140625" customWidth="1"/>
    <col min="8" max="8" width="19.6640625" customWidth="1"/>
    <col min="9" max="9" width="16.5546875" customWidth="1"/>
    <col min="10" max="10" width="18.6640625" customWidth="1"/>
    <col min="11" max="11" width="15.6640625" customWidth="1"/>
  </cols>
  <sheetData>
    <row r="1" spans="1:11" ht="13.8" x14ac:dyDescent="0.25">
      <c r="G1" s="78"/>
      <c r="J1" s="157" t="s">
        <v>453</v>
      </c>
    </row>
    <row r="2" spans="1:11" ht="27.6" x14ac:dyDescent="0.25">
      <c r="G2" s="78"/>
      <c r="J2" s="157" t="s">
        <v>427</v>
      </c>
    </row>
    <row r="3" spans="1:11" ht="13.8" x14ac:dyDescent="0.25">
      <c r="G3" s="170"/>
      <c r="H3" s="170"/>
      <c r="I3" s="107"/>
      <c r="J3" s="170" t="s">
        <v>403</v>
      </c>
      <c r="K3" s="170"/>
    </row>
    <row r="4" spans="1:11" ht="13.8" x14ac:dyDescent="0.25">
      <c r="B4" s="68"/>
      <c r="G4" s="170"/>
      <c r="H4" s="170"/>
      <c r="I4" s="107"/>
      <c r="J4" s="170"/>
      <c r="K4" s="170"/>
    </row>
    <row r="5" spans="1:11" ht="15" customHeight="1" x14ac:dyDescent="0.25">
      <c r="B5" s="68"/>
      <c r="G5" s="170"/>
      <c r="H5" s="170"/>
      <c r="I5" s="107"/>
      <c r="J5" s="170" t="s">
        <v>504</v>
      </c>
      <c r="K5" s="170"/>
    </row>
    <row r="6" spans="1:11" ht="30" customHeight="1" x14ac:dyDescent="0.25">
      <c r="B6" s="68"/>
      <c r="G6" s="170"/>
      <c r="H6" s="170"/>
      <c r="I6" s="107"/>
      <c r="J6" s="107"/>
      <c r="K6" s="107"/>
    </row>
    <row r="7" spans="1:11" x14ac:dyDescent="0.25">
      <c r="B7" s="68"/>
      <c r="H7" s="69"/>
      <c r="I7" s="69"/>
      <c r="J7" s="69"/>
      <c r="K7" s="69"/>
    </row>
    <row r="8" spans="1:11" x14ac:dyDescent="0.25">
      <c r="A8" s="176" t="s">
        <v>526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25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 ht="15.6" x14ac:dyDescent="0.25">
      <c r="A10" s="72"/>
      <c r="B10" s="73"/>
      <c r="C10" s="74"/>
      <c r="D10" s="75"/>
      <c r="E10" s="75"/>
      <c r="F10" s="75"/>
      <c r="G10" s="76"/>
      <c r="H10" s="5"/>
      <c r="I10" s="5"/>
      <c r="J10" s="5"/>
      <c r="K10" s="5" t="s">
        <v>49</v>
      </c>
    </row>
    <row r="11" spans="1:11" ht="43.2" x14ac:dyDescent="0.25">
      <c r="A11" s="53" t="s">
        <v>39</v>
      </c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2" t="s">
        <v>397</v>
      </c>
      <c r="H11" s="53" t="s">
        <v>6</v>
      </c>
      <c r="I11" s="117" t="s">
        <v>500</v>
      </c>
      <c r="J11" s="53" t="s">
        <v>501</v>
      </c>
      <c r="K11" s="52" t="s">
        <v>502</v>
      </c>
    </row>
    <row r="12" spans="1:11" ht="13.8" x14ac:dyDescent="0.25">
      <c r="A12" s="178" t="s">
        <v>30</v>
      </c>
      <c r="B12" s="179"/>
      <c r="C12" s="179"/>
      <c r="D12" s="180"/>
      <c r="E12" s="122" t="s">
        <v>7</v>
      </c>
      <c r="F12" s="123"/>
      <c r="G12" s="124">
        <f>SUM(G13:G34)</f>
        <v>200</v>
      </c>
      <c r="H12" s="125"/>
      <c r="I12" s="126"/>
      <c r="J12" s="125"/>
      <c r="K12" s="127"/>
    </row>
    <row r="13" spans="1:11" ht="100.2" customHeight="1" x14ac:dyDescent="0.25">
      <c r="A13" s="54">
        <v>16</v>
      </c>
      <c r="B13" s="31" t="s">
        <v>37</v>
      </c>
      <c r="C13" s="10" t="s">
        <v>35</v>
      </c>
      <c r="D13" s="10" t="s">
        <v>429</v>
      </c>
      <c r="E13" s="10" t="s">
        <v>430</v>
      </c>
      <c r="F13" s="10" t="s">
        <v>10</v>
      </c>
      <c r="G13" s="13">
        <v>200</v>
      </c>
      <c r="H13" s="59" t="s">
        <v>431</v>
      </c>
      <c r="I13" s="119">
        <v>200</v>
      </c>
      <c r="J13" s="143">
        <v>1</v>
      </c>
      <c r="K13" s="59" t="s">
        <v>503</v>
      </c>
    </row>
    <row r="70" spans="6:6" x14ac:dyDescent="0.25">
      <c r="F70">
        <v>15</v>
      </c>
    </row>
  </sheetData>
  <mergeCells count="9">
    <mergeCell ref="G3:H3"/>
    <mergeCell ref="A12:D12"/>
    <mergeCell ref="G4:H4"/>
    <mergeCell ref="G5:H5"/>
    <mergeCell ref="G6:H6"/>
    <mergeCell ref="A8:K9"/>
    <mergeCell ref="J3:K3"/>
    <mergeCell ref="J4:K4"/>
    <mergeCell ref="J5:K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2015</vt:lpstr>
      <vt:lpstr>Переходящий остаток 2014</vt:lpstr>
      <vt:lpstr>'2015'!Заголовки_для_печати</vt:lpstr>
      <vt:lpstr>'2015'!Область_печати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2016-01-25T06:38:10Z</cp:lastPrinted>
  <dcterms:created xsi:type="dcterms:W3CDTF">2009-06-17T10:58:00Z</dcterms:created>
  <dcterms:modified xsi:type="dcterms:W3CDTF">2016-01-25T06:40:22Z</dcterms:modified>
</cp:coreProperties>
</file>