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Объектный сметный расчет" sheetId="1" r:id="rId1"/>
  </sheets>
  <definedNames>
    <definedName name="_xlnm.Print_Titles" localSheetId="0">'Объектный сметный расчет'!$20:$20</definedName>
  </definedNames>
  <calcPr calcId="125725"/>
</workbook>
</file>

<file path=xl/calcChain.xml><?xml version="1.0" encoding="utf-8"?>
<calcChain xmlns="http://schemas.openxmlformats.org/spreadsheetml/2006/main">
  <c r="E45" i="1"/>
  <c r="F45"/>
  <c r="H45"/>
  <c r="D45"/>
  <c r="E44"/>
  <c r="F44"/>
  <c r="H44"/>
  <c r="D44"/>
  <c r="H41"/>
  <c r="E41"/>
  <c r="F41"/>
  <c r="D41"/>
  <c r="H40"/>
  <c r="H37"/>
  <c r="E40"/>
  <c r="F40"/>
  <c r="D40"/>
  <c r="H39"/>
  <c r="E39"/>
  <c r="D39"/>
  <c r="F38"/>
  <c r="H38"/>
  <c r="E38"/>
  <c r="D38"/>
  <c r="E37"/>
  <c r="D37"/>
  <c r="E36"/>
  <c r="F36"/>
  <c r="H36"/>
  <c r="I36"/>
  <c r="D36"/>
  <c r="H34"/>
  <c r="H32"/>
  <c r="H30"/>
  <c r="H28"/>
  <c r="H26"/>
  <c r="H24"/>
  <c r="H22"/>
</calcChain>
</file>

<file path=xl/sharedStrings.xml><?xml version="1.0" encoding="utf-8"?>
<sst xmlns="http://schemas.openxmlformats.org/spreadsheetml/2006/main" count="54" uniqueCount="54">
  <si>
    <t>Форма № 3</t>
  </si>
  <si>
    <t>(наименование стройки)</t>
  </si>
  <si>
    <t>ОБЪЕКТНЫЙ СМЕТНЫЙ РАСЧЕТ №</t>
  </si>
  <si>
    <t>(объектная смета)</t>
  </si>
  <si>
    <t>(наименование объекта)</t>
  </si>
  <si>
    <t>Расчетный измеритель единичной стоимости</t>
  </si>
  <si>
    <t>Составлен(а) в ценах по состоянию на</t>
  </si>
  <si>
    <t>№ пп</t>
  </si>
  <si>
    <t>монтажных работ</t>
  </si>
  <si>
    <t>оборудования, мебели, инвентаря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</si>
  <si>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</si>
  <si>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</si>
  <si>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</si>
  <si>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</si>
  <si>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</si>
  <si>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Показатели единичной стоимости</t>
  </si>
  <si>
    <t>Реконструкция здания бассейна МУ ДОД ДЮСШ №10 по ул. Багаева,38/17</t>
  </si>
  <si>
    <t>Сметная стоимость, тыс. руб.</t>
  </si>
  <si>
    <t>Средства на оплату труда, тыс. руб.</t>
  </si>
  <si>
    <t>1. Локальные сметные расчеты</t>
  </si>
  <si>
    <t xml:space="preserve">Главный инженер проекта </t>
  </si>
  <si>
    <t xml:space="preserve">Составил </t>
  </si>
  <si>
    <t>1-1</t>
  </si>
  <si>
    <t>Узел учета тепла</t>
  </si>
  <si>
    <t>1-2</t>
  </si>
  <si>
    <t>Магистральные трубопроводыДЮСШ №10</t>
  </si>
  <si>
    <t>1-3</t>
  </si>
  <si>
    <t>Магистральные трубопроводы СОШ №33</t>
  </si>
  <si>
    <t>1-4</t>
  </si>
  <si>
    <t>Отопление блока "Г" СОШ №33</t>
  </si>
  <si>
    <t>1-5</t>
  </si>
  <si>
    <t>Электрооборудование и прокладка групповых сетей (узел учета тепла)</t>
  </si>
  <si>
    <t>1-6</t>
  </si>
  <si>
    <t>Автоматизация теплового пункта</t>
  </si>
  <si>
    <t>1-7</t>
  </si>
  <si>
    <t>Автоматизации узла учета</t>
  </si>
  <si>
    <t>Т.Ю. Рощина</t>
  </si>
  <si>
    <t>Г.Г. Тупицина</t>
  </si>
  <si>
    <t xml:space="preserve">на теплоснабжение, Реконструкция здания бассейна МУ ДОД ДЮСШ №10 по ул.Багаева, 38/17, </t>
  </si>
  <si>
    <t>Итого по смете</t>
  </si>
  <si>
    <t>Итого по смете в ценах 4го квартала 2008г.</t>
  </si>
  <si>
    <t>СМР к=5,88</t>
  </si>
  <si>
    <t>Оборудование к=2,69</t>
  </si>
  <si>
    <t>Временные здания и сооружения - 1,8%*0,8</t>
  </si>
  <si>
    <t>ГСН81-05-01-2001г. п.4.2</t>
  </si>
  <si>
    <t>Итого</t>
  </si>
  <si>
    <t>Производство работ в зимнее время - 1,41%*1,1=1,551%</t>
  </si>
  <si>
    <t>ГСН81-05-02-2001г. п.1.4</t>
  </si>
  <si>
    <t>Итого в ценах 2001г.</t>
  </si>
  <si>
    <t>Средства на покрытие затрат по уплате НДС 18%</t>
  </si>
  <si>
    <t>Всего в ценах 2008г.</t>
  </si>
  <si>
    <t>01.2001г./4й квартал 2008г.</t>
  </si>
  <si>
    <t>Сметная стоимость 234,142 тыс.руб./1476,031тыс.руб.</t>
  </si>
  <si>
    <t>Средства на оплату труда  27,237тыс.руб.</t>
  </si>
</sst>
</file>

<file path=xl/styles.xml><?xml version="1.0" encoding="utf-8"?>
<styleSheet xmlns="http://schemas.openxmlformats.org/spreadsheetml/2006/main">
  <numFmts count="1">
    <numFmt numFmtId="165" formatCode="0.000"/>
  </numFmts>
  <fonts count="5"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49" fontId="3" fillId="0" borderId="0" xfId="0" applyNumberFormat="1" applyFont="1" applyAlignment="1">
      <alignment horizontal="left" vertical="top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/>
    <xf numFmtId="49" fontId="3" fillId="0" borderId="1" xfId="0" applyNumberFormat="1" applyFont="1" applyBorder="1" applyAlignment="1">
      <alignment horizontal="left" vertical="top"/>
    </xf>
    <xf numFmtId="49" fontId="4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55"/>
  <sheetViews>
    <sheetView showGridLines="0" tabSelected="1" topLeftCell="A40" zoomScaleNormal="100" workbookViewId="0">
      <selection activeCell="A44" sqref="A44"/>
    </sheetView>
  </sheetViews>
  <sheetFormatPr defaultRowHeight="12.75"/>
  <cols>
    <col min="1" max="1" width="5" style="1" customWidth="1"/>
    <col min="2" max="2" width="10.85546875" style="13" customWidth="1"/>
    <col min="3" max="3" width="37.28515625" style="11" customWidth="1"/>
    <col min="4" max="4" width="14.28515625" style="10" customWidth="1"/>
    <col min="5" max="5" width="12.5703125" style="10" customWidth="1"/>
    <col min="6" max="6" width="11.7109375" style="10" customWidth="1"/>
    <col min="7" max="7" width="11.140625" style="10" customWidth="1"/>
    <col min="8" max="8" width="15" style="10" customWidth="1"/>
    <col min="9" max="9" width="13.42578125" style="10" customWidth="1"/>
    <col min="10" max="10" width="11.28515625" style="10" customWidth="1"/>
  </cols>
  <sheetData>
    <row r="1" spans="1:10">
      <c r="D1" s="4"/>
      <c r="E1" s="4"/>
      <c r="F1" s="4"/>
      <c r="G1" s="4"/>
      <c r="H1" s="4"/>
      <c r="I1" s="4"/>
      <c r="J1" s="12" t="s">
        <v>0</v>
      </c>
    </row>
    <row r="2" spans="1:10">
      <c r="D2" s="6"/>
      <c r="E2" s="6" t="s">
        <v>16</v>
      </c>
      <c r="F2" s="6"/>
      <c r="G2" s="7"/>
      <c r="H2" s="7"/>
      <c r="I2" s="4"/>
    </row>
    <row r="3" spans="1:10">
      <c r="D3" s="4"/>
      <c r="E3" s="2" t="s">
        <v>1</v>
      </c>
      <c r="F3" s="4"/>
      <c r="G3" s="4"/>
      <c r="H3" s="4"/>
      <c r="I3" s="4"/>
    </row>
    <row r="4" spans="1:10">
      <c r="D4" s="4"/>
      <c r="E4" s="4"/>
      <c r="F4" s="4"/>
      <c r="G4" s="4"/>
      <c r="H4" s="4"/>
      <c r="I4" s="4"/>
    </row>
    <row r="5" spans="1:10" ht="14.25">
      <c r="D5" s="4"/>
      <c r="E5" s="3" t="s">
        <v>2</v>
      </c>
      <c r="F5" s="4"/>
      <c r="G5" s="22"/>
      <c r="H5" s="4"/>
      <c r="I5" s="4"/>
    </row>
    <row r="6" spans="1:10">
      <c r="D6" s="4"/>
      <c r="E6" s="4" t="s">
        <v>3</v>
      </c>
      <c r="F6" s="4"/>
      <c r="G6" s="4"/>
      <c r="H6" s="4"/>
      <c r="I6" s="4"/>
    </row>
    <row r="7" spans="1:10">
      <c r="D7" s="4"/>
      <c r="E7" s="4"/>
      <c r="F7" s="4"/>
      <c r="G7" s="4"/>
      <c r="H7" s="4"/>
      <c r="I7" s="4"/>
    </row>
    <row r="8" spans="1:10" ht="12.75" customHeight="1">
      <c r="A8" s="28" t="s">
        <v>38</v>
      </c>
      <c r="B8" s="28"/>
      <c r="C8" s="28"/>
      <c r="D8" s="28"/>
      <c r="E8" s="28"/>
      <c r="F8" s="28"/>
      <c r="G8" s="28"/>
      <c r="H8" s="28"/>
      <c r="I8" s="28"/>
      <c r="J8" s="28"/>
    </row>
    <row r="9" spans="1:10">
      <c r="C9" s="25"/>
      <c r="D9" s="4"/>
      <c r="E9" s="2" t="s">
        <v>4</v>
      </c>
      <c r="F9" s="4"/>
      <c r="G9" s="4"/>
      <c r="H9" s="4"/>
      <c r="I9" s="4"/>
    </row>
    <row r="10" spans="1:10">
      <c r="D10" s="4"/>
      <c r="E10" s="4"/>
      <c r="F10" s="4"/>
      <c r="G10" s="4"/>
      <c r="H10" s="4"/>
      <c r="I10" s="4"/>
    </row>
    <row r="11" spans="1:10">
      <c r="C11" s="34" t="s">
        <v>52</v>
      </c>
      <c r="D11" s="34"/>
      <c r="E11" s="4"/>
      <c r="F11" s="4"/>
      <c r="G11" s="4"/>
      <c r="H11" s="4"/>
      <c r="I11" s="4"/>
    </row>
    <row r="12" spans="1:10">
      <c r="C12" s="11" t="s">
        <v>53</v>
      </c>
      <c r="D12" s="8"/>
      <c r="E12" s="4"/>
      <c r="F12" s="4"/>
      <c r="G12" s="4"/>
      <c r="H12" s="4"/>
      <c r="I12" s="4"/>
    </row>
    <row r="13" spans="1:10">
      <c r="C13" s="11" t="s">
        <v>5</v>
      </c>
      <c r="D13" s="8"/>
      <c r="E13" s="4"/>
      <c r="F13" s="4"/>
      <c r="G13" s="4"/>
      <c r="H13" s="4"/>
      <c r="I13" s="4"/>
    </row>
    <row r="14" spans="1:10">
      <c r="C14" s="11" t="s">
        <v>6</v>
      </c>
      <c r="D14" s="33" t="s">
        <v>51</v>
      </c>
      <c r="E14" s="33"/>
      <c r="F14" s="4"/>
      <c r="G14" s="4"/>
      <c r="H14" s="4"/>
      <c r="I14" s="4"/>
    </row>
    <row r="15" spans="1:10">
      <c r="D15" s="4"/>
      <c r="E15" s="4"/>
      <c r="F15" s="4"/>
      <c r="G15" s="4"/>
      <c r="H15" s="4"/>
      <c r="I15" s="4"/>
    </row>
    <row r="16" spans="1:10">
      <c r="A16" s="26" t="s">
        <v>7</v>
      </c>
      <c r="B16" s="31" t="s">
        <v>12</v>
      </c>
      <c r="C16" s="26" t="s">
        <v>13</v>
      </c>
      <c r="D16" s="27" t="s">
        <v>17</v>
      </c>
      <c r="E16" s="27"/>
      <c r="F16" s="27"/>
      <c r="G16" s="27"/>
      <c r="H16" s="27"/>
      <c r="I16" s="26" t="s">
        <v>18</v>
      </c>
      <c r="J16" s="26" t="s">
        <v>15</v>
      </c>
    </row>
    <row r="17" spans="1:10">
      <c r="A17" s="26"/>
      <c r="B17" s="31"/>
      <c r="C17" s="26"/>
      <c r="D17" s="26" t="s">
        <v>14</v>
      </c>
      <c r="E17" s="26" t="s">
        <v>8</v>
      </c>
      <c r="F17" s="26" t="s">
        <v>9</v>
      </c>
      <c r="G17" s="26" t="s">
        <v>10</v>
      </c>
      <c r="H17" s="26" t="s">
        <v>11</v>
      </c>
      <c r="I17" s="26"/>
      <c r="J17" s="26"/>
    </row>
    <row r="18" spans="1:10">
      <c r="A18" s="26"/>
      <c r="B18" s="31"/>
      <c r="C18" s="26"/>
      <c r="D18" s="26"/>
      <c r="E18" s="26"/>
      <c r="F18" s="26"/>
      <c r="G18" s="26"/>
      <c r="H18" s="26"/>
      <c r="I18" s="26"/>
      <c r="J18" s="26"/>
    </row>
    <row r="19" spans="1:10">
      <c r="A19" s="26"/>
      <c r="B19" s="31"/>
      <c r="C19" s="26"/>
      <c r="D19" s="26"/>
      <c r="E19" s="26"/>
      <c r="F19" s="26"/>
      <c r="G19" s="26"/>
      <c r="H19" s="26"/>
      <c r="I19" s="26"/>
      <c r="J19" s="26"/>
    </row>
    <row r="20" spans="1:10">
      <c r="A20" s="9">
        <v>1</v>
      </c>
      <c r="B20" s="14">
        <v>2</v>
      </c>
      <c r="C20" s="5">
        <v>3</v>
      </c>
      <c r="D20" s="5">
        <v>4</v>
      </c>
      <c r="E20" s="5">
        <v>5</v>
      </c>
      <c r="F20" s="5">
        <v>6</v>
      </c>
      <c r="G20" s="5">
        <v>7</v>
      </c>
      <c r="H20" s="5">
        <v>8</v>
      </c>
      <c r="I20" s="5">
        <v>9</v>
      </c>
      <c r="J20" s="5">
        <v>10</v>
      </c>
    </row>
    <row r="21" spans="1:10">
      <c r="A21" s="29" t="s">
        <v>19</v>
      </c>
      <c r="B21" s="30"/>
      <c r="C21" s="30"/>
      <c r="D21" s="30"/>
      <c r="E21" s="30"/>
      <c r="F21" s="30"/>
      <c r="G21" s="30"/>
      <c r="H21" s="30"/>
      <c r="I21" s="30"/>
      <c r="J21" s="30"/>
    </row>
    <row r="22" spans="1:10">
      <c r="A22" s="23">
        <v>1</v>
      </c>
      <c r="B22" s="24" t="s">
        <v>22</v>
      </c>
      <c r="C22" s="17" t="s">
        <v>23</v>
      </c>
      <c r="D22" s="18">
        <v>9.3490000000000002</v>
      </c>
      <c r="E22" s="19">
        <v>3.99</v>
      </c>
      <c r="F22" s="19"/>
      <c r="G22" s="18"/>
      <c r="H22" s="19">
        <f>SUM(D22:G22)</f>
        <v>13.339</v>
      </c>
      <c r="I22" s="19">
        <v>1.276</v>
      </c>
      <c r="J22" s="18"/>
    </row>
    <row r="23" spans="1:10">
      <c r="A23" s="23"/>
      <c r="B23" s="24"/>
      <c r="C23" s="17"/>
      <c r="D23" s="18"/>
      <c r="E23" s="19"/>
      <c r="F23" s="19"/>
      <c r="G23" s="18"/>
      <c r="H23" s="19"/>
      <c r="I23" s="19"/>
      <c r="J23" s="18"/>
    </row>
    <row r="24" spans="1:10">
      <c r="A24" s="23">
        <v>2</v>
      </c>
      <c r="B24" s="24" t="s">
        <v>24</v>
      </c>
      <c r="C24" s="17" t="s">
        <v>25</v>
      </c>
      <c r="D24" s="18">
        <v>54.673000000000002</v>
      </c>
      <c r="E24" s="19">
        <v>0.28899999999999998</v>
      </c>
      <c r="F24" s="19"/>
      <c r="G24" s="18"/>
      <c r="H24" s="19">
        <f>SUM(D24:G24)</f>
        <v>54.962000000000003</v>
      </c>
      <c r="I24" s="19">
        <v>8.4130000000000003</v>
      </c>
      <c r="J24" s="18"/>
    </row>
    <row r="25" spans="1:10">
      <c r="A25" s="23"/>
      <c r="B25" s="24"/>
      <c r="C25" s="17"/>
      <c r="D25" s="19"/>
      <c r="E25" s="18"/>
      <c r="F25" s="18"/>
      <c r="G25" s="18"/>
      <c r="H25" s="19"/>
      <c r="I25" s="19"/>
      <c r="J25" s="18"/>
    </row>
    <row r="26" spans="1:10">
      <c r="A26" s="23">
        <v>3</v>
      </c>
      <c r="B26" s="24" t="s">
        <v>26</v>
      </c>
      <c r="C26" s="17" t="s">
        <v>27</v>
      </c>
      <c r="D26" s="19">
        <v>51.633000000000003</v>
      </c>
      <c r="E26" s="19">
        <v>0.98199999999999998</v>
      </c>
      <c r="F26" s="19"/>
      <c r="G26" s="18"/>
      <c r="H26" s="19">
        <f>SUM(D26:G26)</f>
        <v>52.615000000000002</v>
      </c>
      <c r="I26" s="19">
        <v>9.3049999999999997</v>
      </c>
      <c r="J26" s="18"/>
    </row>
    <row r="27" spans="1:10">
      <c r="A27" s="23"/>
      <c r="B27" s="24"/>
      <c r="C27" s="17"/>
      <c r="D27" s="19"/>
      <c r="E27" s="18"/>
      <c r="F27" s="18"/>
      <c r="G27" s="18"/>
      <c r="H27" s="19"/>
      <c r="I27" s="19"/>
      <c r="J27" s="18"/>
    </row>
    <row r="28" spans="1:10">
      <c r="A28" s="23">
        <v>4</v>
      </c>
      <c r="B28" s="24" t="s">
        <v>28</v>
      </c>
      <c r="C28" s="17" t="s">
        <v>29</v>
      </c>
      <c r="D28" s="19">
        <v>28.777999999999999</v>
      </c>
      <c r="E28" s="19">
        <v>3.6629999999999998</v>
      </c>
      <c r="F28" s="19"/>
      <c r="G28" s="18"/>
      <c r="H28" s="19">
        <f>SUM(D28:G28)</f>
        <v>32.440999999999995</v>
      </c>
      <c r="I28" s="19">
        <v>3.1819999999999999</v>
      </c>
      <c r="J28" s="18"/>
    </row>
    <row r="29" spans="1:10">
      <c r="A29" s="23"/>
      <c r="B29" s="24"/>
      <c r="C29" s="17"/>
      <c r="D29" s="18"/>
      <c r="E29" s="19"/>
      <c r="F29" s="19"/>
      <c r="G29" s="18"/>
      <c r="H29" s="19"/>
      <c r="I29" s="19"/>
      <c r="J29" s="18"/>
    </row>
    <row r="30" spans="1:10" ht="25.5">
      <c r="A30" s="23">
        <v>5</v>
      </c>
      <c r="B30" s="24" t="s">
        <v>30</v>
      </c>
      <c r="C30" s="17" t="s">
        <v>31</v>
      </c>
      <c r="D30" s="18"/>
      <c r="E30" s="19">
        <v>2.468</v>
      </c>
      <c r="F30" s="18"/>
      <c r="G30" s="18"/>
      <c r="H30" s="19">
        <f>SUM(E30:G30)</f>
        <v>2.468</v>
      </c>
      <c r="I30" s="19">
        <v>0.25700000000000001</v>
      </c>
      <c r="J30" s="18"/>
    </row>
    <row r="31" spans="1:10">
      <c r="A31" s="23"/>
      <c r="B31" s="24"/>
      <c r="C31" s="17"/>
      <c r="D31" s="19"/>
      <c r="E31" s="18"/>
      <c r="F31" s="18"/>
      <c r="G31" s="18"/>
      <c r="H31" s="19"/>
      <c r="I31" s="19"/>
      <c r="J31" s="18"/>
    </row>
    <row r="32" spans="1:10">
      <c r="A32" s="23">
        <v>6</v>
      </c>
      <c r="B32" s="24" t="s">
        <v>32</v>
      </c>
      <c r="C32" s="17" t="s">
        <v>33</v>
      </c>
      <c r="D32" s="19">
        <v>7.2370000000000001</v>
      </c>
      <c r="E32" s="19">
        <v>8.7370000000000001</v>
      </c>
      <c r="F32" s="19">
        <v>24.170999999999999</v>
      </c>
      <c r="G32" s="18"/>
      <c r="H32" s="19">
        <f>SUM(D32:G32)</f>
        <v>40.144999999999996</v>
      </c>
      <c r="I32" s="19">
        <v>2.2770000000000001</v>
      </c>
      <c r="J32" s="18"/>
    </row>
    <row r="33" spans="1:10">
      <c r="A33" s="23"/>
      <c r="B33" s="24"/>
      <c r="C33" s="17"/>
      <c r="D33" s="19"/>
      <c r="E33" s="19"/>
      <c r="F33" s="19"/>
      <c r="G33" s="18"/>
      <c r="H33" s="19"/>
      <c r="I33" s="19"/>
      <c r="J33" s="18"/>
    </row>
    <row r="34" spans="1:10">
      <c r="A34" s="23">
        <v>7</v>
      </c>
      <c r="B34" s="24" t="s">
        <v>34</v>
      </c>
      <c r="C34" s="17" t="s">
        <v>35</v>
      </c>
      <c r="D34" s="19">
        <v>3.9460000000000002</v>
      </c>
      <c r="E34" s="19">
        <v>13.241</v>
      </c>
      <c r="F34" s="19">
        <v>15.29</v>
      </c>
      <c r="G34" s="18"/>
      <c r="H34" s="19">
        <f>SUM(D34:G34)</f>
        <v>32.477000000000004</v>
      </c>
      <c r="I34" s="19">
        <v>2.5270000000000001</v>
      </c>
      <c r="J34" s="18"/>
    </row>
    <row r="35" spans="1:10">
      <c r="A35" s="15"/>
      <c r="B35" s="16"/>
      <c r="C35" s="17"/>
      <c r="D35" s="19"/>
      <c r="E35" s="18"/>
      <c r="F35" s="18"/>
      <c r="G35" s="18"/>
      <c r="H35" s="19"/>
      <c r="I35" s="19"/>
      <c r="J35" s="18"/>
    </row>
    <row r="36" spans="1:10">
      <c r="A36" s="15"/>
      <c r="B36" s="16"/>
      <c r="C36" s="17" t="s">
        <v>39</v>
      </c>
      <c r="D36" s="19">
        <f>SUM(D22:D35)</f>
        <v>155.61599999999999</v>
      </c>
      <c r="E36" s="19">
        <f t="shared" ref="E36:I36" si="0">SUM(E22:E35)</f>
        <v>33.369999999999997</v>
      </c>
      <c r="F36" s="19">
        <f t="shared" si="0"/>
        <v>39.460999999999999</v>
      </c>
      <c r="G36" s="19"/>
      <c r="H36" s="19">
        <f t="shared" si="0"/>
        <v>228.44699999999997</v>
      </c>
      <c r="I36" s="19">
        <f t="shared" si="0"/>
        <v>27.237000000000002</v>
      </c>
      <c r="J36" s="18"/>
    </row>
    <row r="37" spans="1:10" ht="25.5">
      <c r="A37" s="23">
        <v>8</v>
      </c>
      <c r="B37" s="16" t="s">
        <v>44</v>
      </c>
      <c r="C37" s="17" t="s">
        <v>43</v>
      </c>
      <c r="D37" s="32">
        <f>D36*1.44%</f>
        <v>2.2408703999999999</v>
      </c>
      <c r="E37" s="32">
        <f>E36*1.44%</f>
        <v>0.48052799999999996</v>
      </c>
      <c r="F37" s="19"/>
      <c r="G37" s="19"/>
      <c r="H37" s="32">
        <f>SUM(D37:G37)+0.001</f>
        <v>2.7223983999999999</v>
      </c>
      <c r="I37" s="19"/>
      <c r="J37" s="18"/>
    </row>
    <row r="38" spans="1:10">
      <c r="A38" s="23"/>
      <c r="B38" s="16"/>
      <c r="C38" s="17" t="s">
        <v>45</v>
      </c>
      <c r="D38" s="32">
        <f>SUM(D36:D37)</f>
        <v>157.85687039999999</v>
      </c>
      <c r="E38" s="32">
        <f>SUM(E36:E37)</f>
        <v>33.850527999999997</v>
      </c>
      <c r="F38" s="32">
        <f t="shared" ref="F38:H38" si="1">SUM(F36:F37)</f>
        <v>39.460999999999999</v>
      </c>
      <c r="G38" s="32"/>
      <c r="H38" s="32">
        <f t="shared" si="1"/>
        <v>231.16939839999998</v>
      </c>
      <c r="I38" s="19"/>
      <c r="J38" s="18"/>
    </row>
    <row r="39" spans="1:10" ht="25.5">
      <c r="A39" s="23">
        <v>9</v>
      </c>
      <c r="B39" s="16" t="s">
        <v>47</v>
      </c>
      <c r="C39" s="17" t="s">
        <v>46</v>
      </c>
      <c r="D39" s="32">
        <f>D38*1.551%</f>
        <v>2.4483600599039996</v>
      </c>
      <c r="E39" s="32">
        <f>E38*1.551%</f>
        <v>0.52502168927999993</v>
      </c>
      <c r="F39" s="19"/>
      <c r="G39" s="19"/>
      <c r="H39" s="32">
        <f>SUM(D39:G39)</f>
        <v>2.9733817491839996</v>
      </c>
      <c r="I39" s="19"/>
      <c r="J39" s="18"/>
    </row>
    <row r="40" spans="1:10">
      <c r="A40" s="23"/>
      <c r="B40" s="16"/>
      <c r="C40" s="17" t="s">
        <v>48</v>
      </c>
      <c r="D40" s="32">
        <f>SUM(D38:D39)</f>
        <v>160.30523045990398</v>
      </c>
      <c r="E40" s="32">
        <f t="shared" ref="E40:H40" si="2">SUM(E38:E39)</f>
        <v>34.37554968928</v>
      </c>
      <c r="F40" s="32">
        <f t="shared" si="2"/>
        <v>39.460999999999999</v>
      </c>
      <c r="G40" s="32"/>
      <c r="H40" s="32">
        <f>SUM(H38:H39)-0.001</f>
        <v>234.14178014918397</v>
      </c>
      <c r="I40" s="19"/>
      <c r="J40" s="18"/>
    </row>
    <row r="41" spans="1:10">
      <c r="A41" s="23">
        <v>10</v>
      </c>
      <c r="B41" s="16"/>
      <c r="C41" s="17" t="s">
        <v>40</v>
      </c>
      <c r="D41" s="32">
        <f>D40*5.88-0.002</f>
        <v>942.59275510423549</v>
      </c>
      <c r="E41" s="32">
        <f>E40*5.88+0.003</f>
        <v>202.13123217296638</v>
      </c>
      <c r="F41" s="32">
        <f>F40*2.69</f>
        <v>106.15008999999999</v>
      </c>
      <c r="G41" s="18"/>
      <c r="H41" s="32">
        <f>SUM(D41:G41)</f>
        <v>1250.8740772772019</v>
      </c>
      <c r="I41" s="19"/>
      <c r="J41" s="18"/>
    </row>
    <row r="42" spans="1:10">
      <c r="A42" s="23"/>
      <c r="B42" s="16"/>
      <c r="C42" s="17" t="s">
        <v>41</v>
      </c>
      <c r="I42" s="19"/>
      <c r="J42" s="18"/>
    </row>
    <row r="43" spans="1:10">
      <c r="A43" s="23"/>
      <c r="B43" s="16"/>
      <c r="C43" s="17" t="s">
        <v>42</v>
      </c>
      <c r="D43" s="19"/>
      <c r="E43" s="18"/>
      <c r="F43" s="18"/>
      <c r="G43" s="18"/>
      <c r="H43" s="19"/>
      <c r="I43" s="19"/>
      <c r="J43" s="18"/>
    </row>
    <row r="44" spans="1:10" ht="25.5">
      <c r="A44" s="23">
        <v>11</v>
      </c>
      <c r="B44" s="16"/>
      <c r="C44" s="17" t="s">
        <v>49</v>
      </c>
      <c r="D44" s="32">
        <f>D41*18%</f>
        <v>169.66669591876237</v>
      </c>
      <c r="E44" s="32">
        <f t="shared" ref="E44:H44" si="3">E41*18%</f>
        <v>36.383621791133947</v>
      </c>
      <c r="F44" s="32">
        <f t="shared" si="3"/>
        <v>19.107016199999997</v>
      </c>
      <c r="G44" s="32"/>
      <c r="H44" s="32">
        <f t="shared" si="3"/>
        <v>225.15733390989632</v>
      </c>
      <c r="I44" s="19"/>
      <c r="J44" s="18"/>
    </row>
    <row r="45" spans="1:10">
      <c r="A45" s="15"/>
      <c r="B45" s="16"/>
      <c r="C45" s="17" t="s">
        <v>50</v>
      </c>
      <c r="D45" s="32">
        <f>SUM(D44,D41)</f>
        <v>1112.2594510229978</v>
      </c>
      <c r="E45" s="32">
        <f t="shared" ref="E45:H45" si="4">SUM(E44,E41)</f>
        <v>238.51485396410033</v>
      </c>
      <c r="F45" s="32">
        <f t="shared" si="4"/>
        <v>125.25710619999998</v>
      </c>
      <c r="G45" s="32"/>
      <c r="H45" s="32">
        <f t="shared" si="4"/>
        <v>1476.0314111870982</v>
      </c>
      <c r="I45" s="19"/>
      <c r="J45" s="18"/>
    </row>
    <row r="46" spans="1:10">
      <c r="A46" s="15"/>
      <c r="B46" s="16"/>
      <c r="C46" s="17"/>
      <c r="D46" s="19"/>
      <c r="E46" s="18"/>
      <c r="F46" s="18"/>
      <c r="G46" s="18"/>
      <c r="H46" s="19"/>
      <c r="I46" s="19"/>
      <c r="J46" s="18"/>
    </row>
    <row r="47" spans="1:10">
      <c r="A47" s="15"/>
      <c r="B47" s="16"/>
      <c r="C47" s="17"/>
      <c r="D47" s="19"/>
      <c r="E47" s="18"/>
      <c r="F47" s="18"/>
      <c r="G47" s="18"/>
      <c r="H47" s="19"/>
      <c r="I47" s="19"/>
      <c r="J47" s="18"/>
    </row>
    <row r="48" spans="1:10">
      <c r="A48" s="15"/>
      <c r="B48" s="16"/>
      <c r="C48" s="17"/>
      <c r="D48" s="19"/>
      <c r="E48" s="18"/>
      <c r="F48" s="18"/>
      <c r="G48" s="18"/>
      <c r="H48" s="19"/>
      <c r="I48" s="19"/>
      <c r="J48" s="18"/>
    </row>
    <row r="49" spans="1:10">
      <c r="A49" s="15"/>
      <c r="B49" s="16"/>
      <c r="C49" s="17"/>
      <c r="D49" s="19"/>
      <c r="E49" s="18"/>
      <c r="F49" s="18"/>
      <c r="G49" s="18"/>
      <c r="H49" s="19"/>
      <c r="I49" s="19"/>
      <c r="J49" s="18"/>
    </row>
    <row r="50" spans="1:10">
      <c r="A50" s="20"/>
      <c r="B50" s="21"/>
      <c r="C50" s="17"/>
      <c r="D50" s="19"/>
      <c r="E50" s="19"/>
      <c r="F50" s="19"/>
      <c r="G50" s="19"/>
      <c r="H50" s="19"/>
      <c r="I50" s="19"/>
      <c r="J50" s="18"/>
    </row>
    <row r="53" spans="1:10">
      <c r="B53" s="13" t="s">
        <v>20</v>
      </c>
      <c r="D53" s="10" t="s">
        <v>36</v>
      </c>
    </row>
    <row r="54" spans="1:10">
      <c r="D54" s="11"/>
    </row>
    <row r="55" spans="1:10">
      <c r="B55" s="13" t="s">
        <v>21</v>
      </c>
      <c r="D55" s="10" t="s">
        <v>37</v>
      </c>
    </row>
  </sheetData>
  <mergeCells count="15">
    <mergeCell ref="A8:J8"/>
    <mergeCell ref="H17:H19"/>
    <mergeCell ref="A21:J21"/>
    <mergeCell ref="I16:I19"/>
    <mergeCell ref="J16:J19"/>
    <mergeCell ref="A16:A19"/>
    <mergeCell ref="B16:B19"/>
    <mergeCell ref="C16:C19"/>
    <mergeCell ref="D14:E14"/>
    <mergeCell ref="C11:D11"/>
    <mergeCell ref="D17:D19"/>
    <mergeCell ref="D16:H16"/>
    <mergeCell ref="E17:E19"/>
    <mergeCell ref="F17:F19"/>
    <mergeCell ref="G17:G19"/>
  </mergeCells>
  <phoneticPr fontId="0" type="noConversion"/>
  <pageMargins left="0.51181102362204722" right="0.19685039370078741" top="0.43307086614173229" bottom="0.43307086614173229" header="0.23622047244094491" footer="0.23622047244094491"/>
  <pageSetup paperSize="9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Объектный сметный расчет</vt:lpstr>
      <vt:lpstr>'Объектный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2010-04-30T07:42:42Z</cp:lastPrinted>
  <dcterms:created xsi:type="dcterms:W3CDTF">2002-03-25T05:35:56Z</dcterms:created>
  <dcterms:modified xsi:type="dcterms:W3CDTF">2010-04-30T08:01:49Z</dcterms:modified>
</cp:coreProperties>
</file>